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'Sheet1'!$A$1:$X$201</definedName>
  </definedNames>
  <calcPr fullCalcOnLoad="1"/>
</workbook>
</file>

<file path=xl/sharedStrings.xml><?xml version="1.0" encoding="utf-8"?>
<sst xmlns="http://schemas.openxmlformats.org/spreadsheetml/2006/main" count="505" uniqueCount="294">
  <si>
    <t>枚数</t>
  </si>
  <si>
    <t>素材</t>
  </si>
  <si>
    <t>接頭語</t>
  </si>
  <si>
    <t>カード名</t>
  </si>
  <si>
    <t>接尾語</t>
  </si>
  <si>
    <t>種別</t>
  </si>
  <si>
    <t>ID</t>
  </si>
  <si>
    <t>カードID</t>
  </si>
  <si>
    <t>装備名</t>
  </si>
  <si>
    <t>デザートウルフ</t>
  </si>
  <si>
    <t>スケルワーカー</t>
  </si>
  <si>
    <t>ミノタウロス</t>
  </si>
  <si>
    <t>ヒドラ</t>
  </si>
  <si>
    <t>ゴブリン</t>
  </si>
  <si>
    <t>ペコペコの卵</t>
  </si>
  <si>
    <t>枚数接頭語</t>
  </si>
  <si>
    <t>ドレインリアー</t>
  </si>
  <si>
    <t>マンドラゴラ</t>
  </si>
  <si>
    <t>カホ</t>
  </si>
  <si>
    <t>サンタポリン</t>
  </si>
  <si>
    <t>オークスケルトン</t>
  </si>
  <si>
    <t>ファブル</t>
  </si>
  <si>
    <t>ドロップス</t>
  </si>
  <si>
    <t>マミー</t>
  </si>
  <si>
    <t>チャッキー</t>
  </si>
  <si>
    <t>アンドレ</t>
  </si>
  <si>
    <t>オットー</t>
  </si>
  <si>
    <t>ウルフ</t>
  </si>
  <si>
    <t>オークレディ</t>
  </si>
  <si>
    <t>ソルジャースケルトン</t>
  </si>
  <si>
    <t>クルーザー</t>
  </si>
  <si>
    <t>サイドワインダー</t>
  </si>
  <si>
    <t>ハンターフライ</t>
  </si>
  <si>
    <t>ディアボリック</t>
  </si>
  <si>
    <t>ピッキ</t>
  </si>
  <si>
    <t>ポルセリオ</t>
  </si>
  <si>
    <t>パサナ</t>
  </si>
  <si>
    <t>ソードフィッシュ</t>
  </si>
  <si>
    <t>バースリー</t>
  </si>
  <si>
    <t>エンジェリング</t>
  </si>
  <si>
    <t>イビルドルイド</t>
  </si>
  <si>
    <t>マルク</t>
  </si>
  <si>
    <t>グラウンドデリーター</t>
  </si>
  <si>
    <t>カヴァク=イカルス</t>
  </si>
  <si>
    <t>ウィスパー</t>
  </si>
  <si>
    <t>レイドリック</t>
  </si>
  <si>
    <t>巨大ウィスパー</t>
  </si>
  <si>
    <t>ヒェグン</t>
  </si>
  <si>
    <t>サキュバス</t>
  </si>
  <si>
    <t>インキュバス</t>
  </si>
  <si>
    <t>ウィロー</t>
  </si>
  <si>
    <t>ブルーオシドス</t>
  </si>
  <si>
    <t>ライドワード</t>
  </si>
  <si>
    <t>アイシラ</t>
  </si>
  <si>
    <t>ヴァンベルク</t>
  </si>
  <si>
    <t>マルドゥーク</t>
  </si>
  <si>
    <t>ソヒー</t>
  </si>
  <si>
    <t>エギラ</t>
  </si>
  <si>
    <t>半漁人</t>
  </si>
  <si>
    <t>ゼロム</t>
  </si>
  <si>
    <t>マンティス</t>
  </si>
  <si>
    <t>コボルド</t>
  </si>
  <si>
    <t>ビタタ</t>
  </si>
  <si>
    <t>クリーミー</t>
  </si>
  <si>
    <t>スタポ</t>
  </si>
  <si>
    <t>マリンスフィアー</t>
  </si>
  <si>
    <t>ホロン</t>
  </si>
  <si>
    <t>ジョーカー</t>
  </si>
  <si>
    <t>スモーキー</t>
  </si>
  <si>
    <t>カブキ忍者</t>
  </si>
  <si>
    <t>ミミック</t>
  </si>
  <si>
    <t>ウィレス</t>
  </si>
  <si>
    <t>グリーンイグアナ</t>
  </si>
  <si>
    <t>スノウアー</t>
  </si>
  <si>
    <t>ステムワーム</t>
  </si>
  <si>
    <t>ヘルプードル</t>
  </si>
  <si>
    <t>ギガンティック</t>
  </si>
  <si>
    <t>値段（ｋ）</t>
  </si>
  <si>
    <t>ボーンド</t>
  </si>
  <si>
    <t>タイタン</t>
  </si>
  <si>
    <t>ブラッディ</t>
  </si>
  <si>
    <t>クレーマロウス</t>
  </si>
  <si>
    <t>ビホルダー</t>
  </si>
  <si>
    <t>サハリック</t>
  </si>
  <si>
    <t>ウィンディー</t>
  </si>
  <si>
    <t>アンダーニース</t>
  </si>
  <si>
    <t>ハロウド</t>
  </si>
  <si>
    <t>ダムド</t>
  </si>
  <si>
    <t>バイタル</t>
  </si>
  <si>
    <t>デクストロース</t>
  </si>
  <si>
    <t>エンシェント</t>
  </si>
  <si>
    <t>ハードワーキング</t>
  </si>
  <si>
    <t>ハリケーン</t>
  </si>
  <si>
    <t>スピリット</t>
  </si>
  <si>
    <t>ウルヴァリン</t>
  </si>
  <si>
    <t>スマッシュ</t>
  </si>
  <si>
    <t>クリティカル</t>
  </si>
  <si>
    <t>パウチング</t>
  </si>
  <si>
    <t>ハイブリッド</t>
  </si>
  <si>
    <t>マリシャス</t>
  </si>
  <si>
    <t>デーモンソウルゲイン</t>
  </si>
  <si>
    <t>エキストラ</t>
  </si>
  <si>
    <t>オブワイルドキャット</t>
  </si>
  <si>
    <t>オブイフリート</t>
  </si>
  <si>
    <t>アクア</t>
  </si>
  <si>
    <t>イービル</t>
  </si>
  <si>
    <t>ホーリ</t>
  </si>
  <si>
    <t>デッドリー</t>
  </si>
  <si>
    <t>アンフローズン</t>
  </si>
  <si>
    <t>オブソウルコレクト</t>
  </si>
  <si>
    <t>ローレベル</t>
  </si>
  <si>
    <t>モッキング</t>
  </si>
  <si>
    <t>イミューン</t>
  </si>
  <si>
    <t>ミスティック</t>
  </si>
  <si>
    <t>ハイパー</t>
  </si>
  <si>
    <t>オブナイトメア</t>
  </si>
  <si>
    <t>ナイトメア</t>
  </si>
  <si>
    <t>ワイズ</t>
  </si>
  <si>
    <t>ローレベル</t>
  </si>
  <si>
    <t>ウィズダム</t>
  </si>
  <si>
    <t>アリア</t>
  </si>
  <si>
    <t>アルタ</t>
  </si>
  <si>
    <t>ピアレス</t>
  </si>
  <si>
    <t>ソウルエンチャンテッド</t>
  </si>
  <si>
    <t>オブウィッチ</t>
  </si>
  <si>
    <t>ニンブル</t>
  </si>
  <si>
    <t>オブパワー</t>
  </si>
  <si>
    <t>オブカウンター</t>
  </si>
  <si>
    <t>ヒール</t>
  </si>
  <si>
    <t>テレポート</t>
  </si>
  <si>
    <t>ストーミー</t>
  </si>
  <si>
    <t>ブラスト</t>
  </si>
  <si>
    <t>クレヤボヤント</t>
  </si>
  <si>
    <t>オブムーンライト</t>
  </si>
  <si>
    <t>ハイディング</t>
  </si>
  <si>
    <t>忍びの</t>
  </si>
  <si>
    <t>オブブルーキュービック</t>
  </si>
  <si>
    <t>オブバリュー</t>
  </si>
  <si>
    <t>スイーティー</t>
  </si>
  <si>
    <t>スイーツ</t>
  </si>
  <si>
    <t>雨の日の</t>
  </si>
  <si>
    <t>狂犬の</t>
  </si>
  <si>
    <t>素材価格</t>
  </si>
  <si>
    <t>角弓</t>
  </si>
  <si>
    <t>コンポジットボウ</t>
  </si>
  <si>
    <t>アーバレスト</t>
  </si>
  <si>
    <t>ダブルバウンド</t>
  </si>
  <si>
    <t>精錬値</t>
  </si>
  <si>
    <t>サーベル</t>
  </si>
  <si>
    <t>ツーハンドソード</t>
  </si>
  <si>
    <t>バスタードソード</t>
  </si>
  <si>
    <t>マインゴーシュ</t>
  </si>
  <si>
    <t>カッター</t>
  </si>
  <si>
    <t>グラディウス</t>
  </si>
  <si>
    <t>グラディウス</t>
  </si>
  <si>
    <t>錐</t>
  </si>
  <si>
    <t>月光剣</t>
  </si>
  <si>
    <t>太陽剣</t>
  </si>
  <si>
    <t>アサシンダガー</t>
  </si>
  <si>
    <t>バリアスジュル</t>
  </si>
  <si>
    <t>ジュル</t>
  </si>
  <si>
    <t>カタール</t>
  </si>
  <si>
    <t>裏切り者</t>
  </si>
  <si>
    <t>インバーススケイル</t>
  </si>
  <si>
    <t>ブラッディティアー</t>
  </si>
  <si>
    <t>マインゴーシュ</t>
  </si>
  <si>
    <t>メイス</t>
  </si>
  <si>
    <t>チェイン</t>
  </si>
  <si>
    <t>チェイン</t>
  </si>
  <si>
    <t>オークアーチャーの弓</t>
  </si>
  <si>
    <t>燃える弓</t>
  </si>
  <si>
    <t>グランドクロス</t>
  </si>
  <si>
    <t>ロッド</t>
  </si>
  <si>
    <t>治癒の杖</t>
  </si>
  <si>
    <t>スタッフ</t>
  </si>
  <si>
    <t>スタッフオブピアーシング</t>
  </si>
  <si>
    <t>ロープ</t>
  </si>
  <si>
    <t>ライン</t>
  </si>
  <si>
    <t>マンドリン</t>
  </si>
  <si>
    <t>リュート</t>
  </si>
  <si>
    <t>ブック</t>
  </si>
  <si>
    <t>バイブル</t>
  </si>
  <si>
    <t>パイク</t>
  </si>
  <si>
    <t>ハンティングスピアー</t>
  </si>
  <si>
    <t>ポールアクス</t>
  </si>
  <si>
    <t>バゼラルド</t>
  </si>
  <si>
    <t>ウルキャップ</t>
  </si>
  <si>
    <t>ミストレスの王冠</t>
  </si>
  <si>
    <t>フリッグのサークレット</t>
  </si>
  <si>
    <t>マジックアイズ</t>
  </si>
  <si>
    <t>バルーンハット</t>
  </si>
  <si>
    <t>ドレスハット</t>
  </si>
  <si>
    <t>赤いメガネ</t>
  </si>
  <si>
    <t>悪魔の羽耳</t>
  </si>
  <si>
    <t>妖精の耳</t>
  </si>
  <si>
    <t>オーディンの祝福</t>
  </si>
  <si>
    <t>エベシ嵐のうねり</t>
  </si>
  <si>
    <t>ロングコート</t>
  </si>
  <si>
    <t>タイツ</t>
  </si>
  <si>
    <t>メイル</t>
  </si>
  <si>
    <t>セイントローブ</t>
  </si>
  <si>
    <t>シルクローブ</t>
  </si>
  <si>
    <t>ジオグラファー</t>
  </si>
  <si>
    <t>大いなる祝福の</t>
  </si>
  <si>
    <t>メントル</t>
  </si>
  <si>
    <t>月桂樹の冠</t>
  </si>
  <si>
    <t>モルデン</t>
  </si>
  <si>
    <t>オブクリエイター</t>
  </si>
  <si>
    <t>コウ</t>
  </si>
  <si>
    <t>プチラック</t>
  </si>
  <si>
    <t>天使の忘れ物</t>
  </si>
  <si>
    <t>マジェスティックゴート</t>
  </si>
  <si>
    <t>たれグラリス</t>
  </si>
  <si>
    <t>乙女のツインリボン</t>
  </si>
  <si>
    <t>シューズ</t>
  </si>
  <si>
    <t>ヴィダルのブーツ</t>
  </si>
  <si>
    <t>ガラスの靴</t>
  </si>
  <si>
    <t>マフラー</t>
  </si>
  <si>
    <t>マント</t>
  </si>
  <si>
    <t>天女の羽衣</t>
  </si>
  <si>
    <t>ヴァーリのマント</t>
  </si>
  <si>
    <t>ファルコンローブ</t>
  </si>
  <si>
    <t>フレイシューズ</t>
  </si>
  <si>
    <t>フォーマルスーツ</t>
  </si>
  <si>
    <t>ツインリボン</t>
  </si>
  <si>
    <t>グローブ</t>
  </si>
  <si>
    <t>リング</t>
  </si>
  <si>
    <t>ブローチ</t>
  </si>
  <si>
    <t>スピリチュアルリング</t>
  </si>
  <si>
    <t>クリップ</t>
  </si>
  <si>
    <t>パピヨン</t>
  </si>
  <si>
    <t>スペルフロー</t>
  </si>
  <si>
    <t>ククレ</t>
  </si>
  <si>
    <t>アスレチック</t>
  </si>
  <si>
    <t>モルフェウスの頭巾</t>
  </si>
  <si>
    <t>モルフェウスのショール</t>
  </si>
  <si>
    <t>モルフェウスの指輪</t>
  </si>
  <si>
    <t>モルフェウスの腕輪</t>
  </si>
  <si>
    <t>モリガンのヘルム</t>
  </si>
  <si>
    <t>モリガンのマント</t>
  </si>
  <si>
    <t>モリガンのペンダント</t>
  </si>
  <si>
    <t>モリガンのベルト</t>
  </si>
  <si>
    <t>ヴァルキリーシールド</t>
  </si>
  <si>
    <t>ガード</t>
  </si>
  <si>
    <t>バックラー</t>
  </si>
  <si>
    <t>バックラー</t>
  </si>
  <si>
    <t>タラフロッグ</t>
  </si>
  <si>
    <t>オークウォーリアー</t>
  </si>
  <si>
    <t>ビッグフット</t>
  </si>
  <si>
    <t>カーリッツバーグ</t>
  </si>
  <si>
    <t>ペノメナ</t>
  </si>
  <si>
    <t>アヌビス</t>
  </si>
  <si>
    <t>アリス</t>
  </si>
  <si>
    <t>ホドレムリン</t>
  </si>
  <si>
    <t>ホルン</t>
  </si>
  <si>
    <t>プティット</t>
  </si>
  <si>
    <t>クラニアル</t>
  </si>
  <si>
    <t>ブルータル</t>
  </si>
  <si>
    <t>オブガルガンチュア</t>
  </si>
  <si>
    <t>フロームヘル</t>
  </si>
  <si>
    <t>フレームガード</t>
  </si>
  <si>
    <t>オブロイヤルガード</t>
  </si>
  <si>
    <t>抵抗の</t>
  </si>
  <si>
    <t>ヘビー</t>
  </si>
  <si>
    <t>オブドラグーン</t>
  </si>
  <si>
    <t>オルレアンサーバー</t>
  </si>
  <si>
    <t>ストーンバックラー</t>
  </si>
  <si>
    <t>ストーンバックラー</t>
  </si>
  <si>
    <t>人面桃樹</t>
  </si>
  <si>
    <t>オートヒーリング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</si>
  <si>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</si>
  <si>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</si>
  <si>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</si>
  <si>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</si>
  <si>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</si>
  <si>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</si>
  <si>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</si>
  <si>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</si>
  <si>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</si>
  <si>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</si>
  <si>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</si>
  <si>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</si>
  <si>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</si>
  <si>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</si>
  <si>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</si>
  <si>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</si>
  <si>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b7</t>
  </si>
  <si>
    <t>b8</t>
  </si>
  <si>
    <t>グリッタリングクロース</t>
  </si>
  <si>
    <t>カード価格</t>
  </si>
  <si>
    <t>推定価格(k)</t>
  </si>
  <si>
    <t>ドラゴンウィング</t>
  </si>
  <si>
    <t>b5</t>
  </si>
  <si>
    <t>ウィングオブイーグル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</si>
</sst>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2"/>
  <sheetViews>
    <sheetView tabSelected="1" zoomScale="80" zoomScaleNormal="80" workbookViewId="0" topLeftCell="A1">
      <selection activeCell="E161" sqref="E161"/>
    </sheetView>
  </sheetViews>
  <sheetFormatPr defaultColWidth="9.00390625" defaultRowHeight="13.5"/>
  <cols>
    <col min="2" max="2" width="20.00390625" style="0" customWidth="1"/>
    <col min="3" max="3" width="7.125" style="0" customWidth="1"/>
    <col min="4" max="4" width="8.625" style="0" customWidth="1"/>
    <col min="5" max="6" width="6.75390625" style="0" customWidth="1"/>
    <col min="7" max="9" width="5.25390625" style="0" customWidth="1"/>
    <col min="10" max="10" width="3.50390625" style="0" customWidth="1"/>
    <col min="11" max="12" width="6.625" style="0" customWidth="1"/>
    <col min="13" max="14" width="5.25390625" style="0" customWidth="1"/>
    <col min="15" max="15" width="4.75390625" style="0" customWidth="1"/>
    <col min="16" max="16" width="3.50390625" style="0" customWidth="1"/>
    <col min="17" max="17" width="52.375" style="0" bestFit="1" customWidth="1"/>
    <col min="18" max="18" width="11.875" style="1" bestFit="1" customWidth="1"/>
    <col min="20" max="20" width="4.375" style="0" customWidth="1"/>
    <col min="21" max="21" width="18.875" style="0" bestFit="1" customWidth="1"/>
    <col min="22" max="22" width="20.00390625" style="0" bestFit="1" customWidth="1"/>
    <col min="23" max="23" width="20.375" style="0" bestFit="1" customWidth="1"/>
  </cols>
  <sheetData>
    <row r="1" spans="1:24" ht="13.5">
      <c r="A1" t="s">
        <v>5</v>
      </c>
      <c r="B1" t="s">
        <v>1</v>
      </c>
      <c r="C1" t="s">
        <v>147</v>
      </c>
      <c r="D1" t="s">
        <v>142</v>
      </c>
      <c r="E1" t="s">
        <v>7</v>
      </c>
      <c r="F1" t="s">
        <v>289</v>
      </c>
      <c r="G1" t="s">
        <v>2</v>
      </c>
      <c r="H1" t="s">
        <v>4</v>
      </c>
      <c r="I1" t="s">
        <v>0</v>
      </c>
      <c r="J1" t="s">
        <v>15</v>
      </c>
      <c r="K1" t="s">
        <v>7</v>
      </c>
      <c r="L1" t="s">
        <v>289</v>
      </c>
      <c r="M1" t="s">
        <v>2</v>
      </c>
      <c r="N1" t="s">
        <v>4</v>
      </c>
      <c r="O1" t="s">
        <v>0</v>
      </c>
      <c r="P1" t="s">
        <v>15</v>
      </c>
      <c r="Q1" t="s">
        <v>8</v>
      </c>
      <c r="R1" s="1" t="s">
        <v>290</v>
      </c>
      <c r="T1" t="s">
        <v>6</v>
      </c>
      <c r="U1" t="s">
        <v>3</v>
      </c>
      <c r="V1" t="s">
        <v>2</v>
      </c>
      <c r="W1" t="s">
        <v>4</v>
      </c>
      <c r="X1" t="s">
        <v>77</v>
      </c>
    </row>
    <row r="2" spans="1:24" ht="13.5">
      <c r="A2" t="s">
        <v>270</v>
      </c>
      <c r="B2" t="s">
        <v>143</v>
      </c>
      <c r="C2">
        <v>5</v>
      </c>
      <c r="D2">
        <v>800</v>
      </c>
      <c r="E2">
        <v>2</v>
      </c>
      <c r="F2">
        <f>IF(E2="",0,VLOOKUP(E2,$T$2:$X$101,5,0))</f>
        <v>1300</v>
      </c>
      <c r="G2" t="str">
        <f>IF(E2="","",VLOOKUP(E2,$T$2:$X$101,3,0))</f>
        <v>ボーンド</v>
      </c>
      <c r="H2">
        <f>IF(E2="","",VLOOKUP(E2,$T$2:$X$101,4,0))</f>
        <v>0</v>
      </c>
      <c r="I2">
        <v>2</v>
      </c>
      <c r="J2" t="str">
        <f>IF(I2=1,"",IF(I2=2,"ダブル",IF(I2=3,"トリプル",IF(I2=4,"クワドロプル",""))))</f>
        <v>ダブル</v>
      </c>
      <c r="L2">
        <f>IF(K2="",0,VLOOKUP(K2,$T$2:$X$101,5,0))</f>
        <v>0</v>
      </c>
      <c r="M2">
        <f>IF(K2="","",VLOOKUP(K2,$T$2:$X$101,3,0))</f>
      </c>
      <c r="N2">
        <f>IF(K2="","",VLOOKUP(K2,$T$2:$X$101,4,0))</f>
      </c>
      <c r="P2">
        <f>IF(O2=1,"",IF(O2=2,"ダブル",IF(O2=3,"トリプル",IF(O2=4,"クワドロプル",""))))</f>
      </c>
      <c r="Q2" t="str">
        <f>"+"&amp;C2&amp;J2&amp;G2&amp;P2&amp;M2&amp;B2</f>
        <v>+5ダブルボーンド角弓</v>
      </c>
      <c r="R2" s="1">
        <f>D2+F2*I2+L2*O2</f>
        <v>3400</v>
      </c>
      <c r="T2">
        <v>1</v>
      </c>
      <c r="U2" t="s">
        <v>9</v>
      </c>
      <c r="V2" t="s">
        <v>76</v>
      </c>
      <c r="X2">
        <v>100</v>
      </c>
    </row>
    <row r="3" spans="1:24" ht="13.5">
      <c r="A3" t="s">
        <v>270</v>
      </c>
      <c r="B3" t="s">
        <v>143</v>
      </c>
      <c r="C3">
        <v>6</v>
      </c>
      <c r="D3">
        <v>800</v>
      </c>
      <c r="E3">
        <v>3</v>
      </c>
      <c r="F3">
        <f>IF(E3="",0,VLOOKUP(E3,$T$2:$X$101,5,0))</f>
        <v>1300</v>
      </c>
      <c r="G3" t="str">
        <f>IF(E3="","",VLOOKUP(E3,$T$2:$X$101,3,0))</f>
        <v>タイタン</v>
      </c>
      <c r="H3">
        <f>IF(E3="","",VLOOKUP(E3,$T$2:$X$101,4,0))</f>
        <v>0</v>
      </c>
      <c r="I3">
        <v>2</v>
      </c>
      <c r="J3" t="str">
        <f>IF(I3=1,"",IF(I3=2,"ダブル",IF(I3=3,"トリプル",IF(I3=4,"クワドロプル",""))))</f>
        <v>ダブル</v>
      </c>
      <c r="L3">
        <f>IF(K3="",0,VLOOKUP(K3,$T$2:$X$101,5,0))</f>
        <v>0</v>
      </c>
      <c r="M3">
        <f>IF(K3="","",VLOOKUP(K3,$T$2:$X$101,3,0))</f>
      </c>
      <c r="N3">
        <f>IF(K3="","",VLOOKUP(K3,$T$2:$X$101,4,0))</f>
      </c>
      <c r="P3">
        <f>IF(O3=1,"",IF(O3=2,"ダブル",IF(O3=3,"トリプル",IF(O3=4,"クワドロプル",""))))</f>
      </c>
      <c r="Q3" t="str">
        <f>"+"&amp;C3&amp;J3&amp;G3&amp;P3&amp;M3&amp;B3</f>
        <v>+6ダブルタイタン角弓</v>
      </c>
      <c r="R3" s="1">
        <f>D3+F3*I3+L3*O3</f>
        <v>3400</v>
      </c>
      <c r="T3">
        <v>2</v>
      </c>
      <c r="U3" t="s">
        <v>10</v>
      </c>
      <c r="V3" t="s">
        <v>78</v>
      </c>
      <c r="X3">
        <v>1300</v>
      </c>
    </row>
    <row r="4" spans="1:24" ht="13.5">
      <c r="A4" t="s">
        <v>270</v>
      </c>
      <c r="B4" t="s">
        <v>144</v>
      </c>
      <c r="C4">
        <v>7</v>
      </c>
      <c r="D4">
        <v>300</v>
      </c>
      <c r="E4">
        <v>7</v>
      </c>
      <c r="F4">
        <f>IF(E4="",0,VLOOKUP(E4,$T$2:$X$101,5,0))</f>
        <v>200</v>
      </c>
      <c r="G4" t="str">
        <f>IF(E4="","",VLOOKUP(E4,$T$2:$X$101,3,0))</f>
        <v>サハリック</v>
      </c>
      <c r="H4">
        <f>IF(E4="","",VLOOKUP(E4,$T$2:$X$101,4,0))</f>
        <v>0</v>
      </c>
      <c r="I4">
        <v>2</v>
      </c>
      <c r="J4" t="str">
        <f>IF(I4=1,"",IF(I4=2,"ダブル",IF(I4=3,"トリプル",IF(I4=4,"クワドロプル",""))))</f>
        <v>ダブル</v>
      </c>
      <c r="K4">
        <v>5</v>
      </c>
      <c r="L4">
        <f>IF(K4="",0,VLOOKUP(K4,$T$2:$X$101,5,0))</f>
        <v>400</v>
      </c>
      <c r="M4" t="str">
        <f>IF(K4="","",VLOOKUP(K4,$T$2:$X$101,3,0))</f>
        <v>クレーマロウス</v>
      </c>
      <c r="N4">
        <f>IF(K4="","",VLOOKUP(K4,$T$2:$X$101,4,0))</f>
        <v>0</v>
      </c>
      <c r="O4">
        <v>2</v>
      </c>
      <c r="P4" t="str">
        <f>IF(O4=1,"",IF(O4=2,"ダブル",IF(O4=3,"トリプル",IF(O4=4,"クワドロプル",""))))</f>
        <v>ダブル</v>
      </c>
      <c r="Q4" t="str">
        <f>"+"&amp;C4&amp;J4&amp;G4&amp;P4&amp;M4&amp;B4</f>
        <v>+7ダブルサハリックダブルクレーマロウスコンポジットボウ</v>
      </c>
      <c r="R4" s="1">
        <f>D4+F4*I4+L4*O4</f>
        <v>1500</v>
      </c>
      <c r="T4">
        <v>3</v>
      </c>
      <c r="U4" t="s">
        <v>11</v>
      </c>
      <c r="V4" t="s">
        <v>79</v>
      </c>
      <c r="X4">
        <v>1300</v>
      </c>
    </row>
    <row r="5" spans="1:24" ht="13.5">
      <c r="A5" t="s">
        <v>270</v>
      </c>
      <c r="B5" t="s">
        <v>144</v>
      </c>
      <c r="C5">
        <v>10</v>
      </c>
      <c r="D5">
        <v>2000</v>
      </c>
      <c r="E5">
        <v>21</v>
      </c>
      <c r="F5">
        <f>IF(E5="",0,VLOOKUP(E5,$T$2:$X$101,5,0))</f>
        <v>200</v>
      </c>
      <c r="G5" t="str">
        <f>IF(E5="","",VLOOKUP(E5,$T$2:$X$101,3,0))</f>
        <v>パウチング</v>
      </c>
      <c r="H5">
        <f>IF(E5="","",VLOOKUP(E5,$T$2:$X$101,4,0))</f>
        <v>0</v>
      </c>
      <c r="I5">
        <v>4</v>
      </c>
      <c r="J5" t="str">
        <f>IF(I5=1,"",IF(I5=2,"ダブル",IF(I5=3,"トリプル",IF(I5=4,"クワドロプル",""))))</f>
        <v>クワドロプル</v>
      </c>
      <c r="L5">
        <f>IF(K5="",0,VLOOKUP(K5,$T$2:$X$101,5,0))</f>
        <v>0</v>
      </c>
      <c r="M5">
        <f>IF(K5="","",VLOOKUP(K5,$T$2:$X$101,3,0))</f>
      </c>
      <c r="N5">
        <f>IF(K5="","",VLOOKUP(K5,$T$2:$X$101,4,0))</f>
      </c>
      <c r="P5">
        <f>IF(O5=1,"",IF(O5=2,"ダブル",IF(O5=3,"トリプル",IF(O5=4,"クワドロプル",""))))</f>
      </c>
      <c r="Q5" t="str">
        <f>"+"&amp;C5&amp;J5&amp;G5&amp;P5&amp;M5&amp;B5</f>
        <v>+10クワドロプルパウチングコンポジットボウ</v>
      </c>
      <c r="R5" s="1">
        <f>D5+F5*I5+L5*O5</f>
        <v>2800</v>
      </c>
      <c r="T5">
        <v>4</v>
      </c>
      <c r="U5" t="s">
        <v>12</v>
      </c>
      <c r="V5" t="s">
        <v>80</v>
      </c>
      <c r="X5">
        <v>600</v>
      </c>
    </row>
    <row r="6" spans="1:24" ht="13.5">
      <c r="A6" t="s">
        <v>270</v>
      </c>
      <c r="B6" t="s">
        <v>144</v>
      </c>
      <c r="C6">
        <v>10</v>
      </c>
      <c r="D6">
        <v>2000</v>
      </c>
      <c r="E6">
        <v>23</v>
      </c>
      <c r="F6">
        <f>IF(E6="",0,VLOOKUP(E6,$T$2:$X$101,5,0))</f>
        <v>1200</v>
      </c>
      <c r="G6" t="str">
        <f>IF(E6="","",VLOOKUP(E6,$T$2:$X$101,3,0))</f>
        <v>マリシャス</v>
      </c>
      <c r="H6">
        <f>IF(E6="","",VLOOKUP(E6,$T$2:$X$101,4,0))</f>
        <v>0</v>
      </c>
      <c r="I6">
        <v>4</v>
      </c>
      <c r="J6" t="str">
        <f>IF(I6=1,"",IF(I6=2,"ダブル",IF(I6=3,"トリプル",IF(I6=4,"クワドロプル",""))))</f>
        <v>クワドロプル</v>
      </c>
      <c r="L6">
        <f>IF(K6="",0,VLOOKUP(K6,$T$2:$X$101,5,0))</f>
        <v>0</v>
      </c>
      <c r="M6">
        <f>IF(K6="","",VLOOKUP(K6,$T$2:$X$101,3,0))</f>
      </c>
      <c r="N6">
        <f>IF(K6="","",VLOOKUP(K6,$T$2:$X$101,4,0))</f>
      </c>
      <c r="P6">
        <f>IF(O6=1,"",IF(O6=2,"ダブル",IF(O6=3,"トリプル",IF(O6=4,"クワドロプル",""))))</f>
      </c>
      <c r="Q6" t="str">
        <f>"+"&amp;C6&amp;J6&amp;G6&amp;P6&amp;M6&amp;B6</f>
        <v>+10クワドロプルマリシャスコンポジットボウ</v>
      </c>
      <c r="R6" s="1">
        <f>D6+F6*I6+L6*O6</f>
        <v>6800</v>
      </c>
      <c r="T6">
        <v>5</v>
      </c>
      <c r="U6" t="s">
        <v>13</v>
      </c>
      <c r="V6" t="s">
        <v>81</v>
      </c>
      <c r="X6">
        <v>400</v>
      </c>
    </row>
    <row r="7" spans="1:24" ht="13.5">
      <c r="A7" t="s">
        <v>270</v>
      </c>
      <c r="B7" t="s">
        <v>144</v>
      </c>
      <c r="C7">
        <v>7</v>
      </c>
      <c r="D7">
        <v>300</v>
      </c>
      <c r="E7">
        <v>17</v>
      </c>
      <c r="F7">
        <f>IF(E7="",0,VLOOKUP(E7,$T$2:$X$101,5,0))</f>
        <v>100</v>
      </c>
      <c r="G7" t="str">
        <f>IF(E7="","",VLOOKUP(E7,$T$2:$X$101,3,0))</f>
        <v>スピリット</v>
      </c>
      <c r="H7">
        <f>IF(E7="","",VLOOKUP(E7,$T$2:$X$101,4,0))</f>
        <v>0</v>
      </c>
      <c r="I7">
        <v>4</v>
      </c>
      <c r="J7" t="str">
        <f>IF(I7=1,"",IF(I7=2,"ダブル",IF(I7=3,"トリプル",IF(I7=4,"クワドロプル",""))))</f>
        <v>クワドロプル</v>
      </c>
      <c r="L7">
        <f>IF(K7="",0,VLOOKUP(K7,$T$2:$X$101,5,0))</f>
        <v>0</v>
      </c>
      <c r="M7">
        <f>IF(K7="","",VLOOKUP(K7,$T$2:$X$101,3,0))</f>
      </c>
      <c r="N7">
        <f>IF(K7="","",VLOOKUP(K7,$T$2:$X$101,4,0))</f>
      </c>
      <c r="P7">
        <f>IF(O7=1,"",IF(O7=2,"ダブル",IF(O7=3,"トリプル",IF(O7=4,"クワドロプル",""))))</f>
      </c>
      <c r="Q7" t="str">
        <f>"+"&amp;C7&amp;J7&amp;G7&amp;P7&amp;M7&amp;B7</f>
        <v>+7クワドロプルスピリットコンポジットボウ</v>
      </c>
      <c r="R7" s="1">
        <f>D7+F7*I7+L7*O7</f>
        <v>700</v>
      </c>
      <c r="T7">
        <v>6</v>
      </c>
      <c r="U7" t="s">
        <v>14</v>
      </c>
      <c r="V7" t="s">
        <v>82</v>
      </c>
      <c r="X7">
        <v>2000</v>
      </c>
    </row>
    <row r="8" spans="1:24" ht="13.5">
      <c r="A8" t="s">
        <v>270</v>
      </c>
      <c r="B8" t="s">
        <v>145</v>
      </c>
      <c r="C8">
        <v>6</v>
      </c>
      <c r="D8">
        <v>800</v>
      </c>
      <c r="E8">
        <v>22</v>
      </c>
      <c r="F8">
        <f>IF(E8="",0,VLOOKUP(E8,$T$2:$X$101,5,0))</f>
        <v>400</v>
      </c>
      <c r="G8" t="str">
        <f>IF(E8="","",VLOOKUP(E8,$T$2:$X$101,3,0))</f>
        <v>ハイブリッド</v>
      </c>
      <c r="H8">
        <f>IF(E8="","",VLOOKUP(E8,$T$2:$X$101,4,0))</f>
        <v>0</v>
      </c>
      <c r="I8">
        <v>1</v>
      </c>
      <c r="J8">
        <f>IF(I8=1,"",IF(I8=2,"ダブル",IF(I8=3,"トリプル",IF(I8=4,"クワドロプル",""))))</f>
      </c>
      <c r="K8">
        <v>2</v>
      </c>
      <c r="L8">
        <f>IF(K8="",0,VLOOKUP(K8,$T$2:$X$101,5,0))</f>
        <v>1300</v>
      </c>
      <c r="M8" t="str">
        <f>IF(K8="","",VLOOKUP(K8,$T$2:$X$101,3,0))</f>
        <v>ボーンド</v>
      </c>
      <c r="N8">
        <f>IF(K8="","",VLOOKUP(K8,$T$2:$X$101,4,0))</f>
        <v>0</v>
      </c>
      <c r="O8">
        <v>1</v>
      </c>
      <c r="P8">
        <f>IF(O8=1,"",IF(O8=2,"ダブル",IF(O8=3,"トリプル",IF(O8=4,"クワドロプル",""))))</f>
      </c>
      <c r="Q8" t="str">
        <f>"+"&amp;C8&amp;J8&amp;G8&amp;P8&amp;M8&amp;B8</f>
        <v>+6ハイブリッドボーンドアーバレスト</v>
      </c>
      <c r="R8" s="1">
        <f>D8+F8*I8+L8*O8</f>
        <v>2500</v>
      </c>
      <c r="T8">
        <v>7</v>
      </c>
      <c r="U8" t="s">
        <v>16</v>
      </c>
      <c r="V8" t="s">
        <v>83</v>
      </c>
      <c r="X8">
        <v>200</v>
      </c>
    </row>
    <row r="9" spans="1:24" ht="13.5">
      <c r="A9" t="s">
        <v>270</v>
      </c>
      <c r="B9" t="s">
        <v>145</v>
      </c>
      <c r="C9">
        <v>6</v>
      </c>
      <c r="D9">
        <v>800</v>
      </c>
      <c r="E9">
        <v>22</v>
      </c>
      <c r="F9">
        <f>IF(E9="",0,VLOOKUP(E9,$T$2:$X$101,5,0))</f>
        <v>400</v>
      </c>
      <c r="G9" t="str">
        <f>IF(E9="","",VLOOKUP(E9,$T$2:$X$101,3,0))</f>
        <v>ハイブリッド</v>
      </c>
      <c r="H9">
        <f>IF(E9="","",VLOOKUP(E9,$T$2:$X$101,4,0))</f>
        <v>0</v>
      </c>
      <c r="I9">
        <v>1</v>
      </c>
      <c r="J9">
        <f>IF(I9=1,"",IF(I9=2,"ダブル",IF(I9=3,"トリプル",IF(I9=4,"クワドロプル",""))))</f>
      </c>
      <c r="K9">
        <v>3</v>
      </c>
      <c r="L9">
        <f>IF(K9="",0,VLOOKUP(K9,$T$2:$X$101,5,0))</f>
        <v>1300</v>
      </c>
      <c r="M9" t="str">
        <f>IF(K9="","",VLOOKUP(K9,$T$2:$X$101,3,0))</f>
        <v>タイタン</v>
      </c>
      <c r="N9">
        <f>IF(K9="","",VLOOKUP(K9,$T$2:$X$101,4,0))</f>
        <v>0</v>
      </c>
      <c r="O9">
        <v>1</v>
      </c>
      <c r="P9">
        <f>IF(O9=1,"",IF(O9=2,"ダブル",IF(O9=3,"トリプル",IF(O9=4,"クワドロプル",""))))</f>
      </c>
      <c r="Q9" t="str">
        <f>"+"&amp;C9&amp;J9&amp;G9&amp;P9&amp;M9&amp;B9</f>
        <v>+6ハイブリッドタイタンアーバレスト</v>
      </c>
      <c r="R9" s="1">
        <f>D9+F9*I9+L9*O9</f>
        <v>2500</v>
      </c>
      <c r="T9">
        <v>8</v>
      </c>
      <c r="U9" t="s">
        <v>17</v>
      </c>
      <c r="V9" t="s">
        <v>84</v>
      </c>
      <c r="X9">
        <v>200</v>
      </c>
    </row>
    <row r="10" spans="1:24" ht="13.5">
      <c r="A10" t="s">
        <v>270</v>
      </c>
      <c r="B10" t="s">
        <v>146</v>
      </c>
      <c r="C10">
        <v>6</v>
      </c>
      <c r="D10">
        <v>2000</v>
      </c>
      <c r="E10">
        <v>2</v>
      </c>
      <c r="F10">
        <f>IF(E10="",0,VLOOKUP(E10,$T$2:$X$101,5,0))</f>
        <v>1300</v>
      </c>
      <c r="G10" t="str">
        <f>IF(E10="","",VLOOKUP(E10,$T$2:$X$101,3,0))</f>
        <v>ボーンド</v>
      </c>
      <c r="H10">
        <f>IF(E10="","",VLOOKUP(E10,$T$2:$X$101,4,0))</f>
        <v>0</v>
      </c>
      <c r="I10">
        <v>3</v>
      </c>
      <c r="J10" t="str">
        <f>IF(I10=1,"",IF(I10=2,"ダブル",IF(I10=3,"トリプル",IF(I10=4,"クワドロプル",""))))</f>
        <v>トリプル</v>
      </c>
      <c r="L10">
        <f>IF(K10="",0,VLOOKUP(K10,$T$2:$X$101,5,0))</f>
        <v>0</v>
      </c>
      <c r="M10">
        <f>IF(K10="","",VLOOKUP(K10,$T$2:$X$101,3,0))</f>
      </c>
      <c r="N10">
        <f>IF(K10="","",VLOOKUP(K10,$T$2:$X$101,4,0))</f>
      </c>
      <c r="P10">
        <f>IF(O10=1,"",IF(O10=2,"ダブル",IF(O10=3,"トリプル",IF(O10=4,"クワドロプル",""))))</f>
      </c>
      <c r="Q10" t="str">
        <f>"+"&amp;C10&amp;J10&amp;G10&amp;P10&amp;M10&amp;B10</f>
        <v>+6トリプルボーンドダブルバウンド</v>
      </c>
      <c r="R10" s="1">
        <f>D10+F10*I10+L10*O10</f>
        <v>5900</v>
      </c>
      <c r="T10">
        <v>9</v>
      </c>
      <c r="U10" t="s">
        <v>18</v>
      </c>
      <c r="V10" t="s">
        <v>85</v>
      </c>
      <c r="X10">
        <v>1000</v>
      </c>
    </row>
    <row r="11" spans="1:24" ht="13.5">
      <c r="A11" t="s">
        <v>270</v>
      </c>
      <c r="B11" t="s">
        <v>169</v>
      </c>
      <c r="C11">
        <v>7</v>
      </c>
      <c r="D11">
        <v>2000</v>
      </c>
      <c r="F11">
        <f>IF(E11="",0,VLOOKUP(E11,$T$2:$X$101,5,0))</f>
        <v>0</v>
      </c>
      <c r="G11">
        <f>IF(E11="","",VLOOKUP(E11,$T$2:$X$101,3,0))</f>
      </c>
      <c r="H11">
        <f>IF(E11="","",VLOOKUP(E11,$T$2:$X$101,4,0))</f>
      </c>
      <c r="J11">
        <f>IF(I11=1,"",IF(I11=2,"ダブル",IF(I11=3,"トリプル",IF(I11=4,"クワドロプル",""))))</f>
      </c>
      <c r="L11">
        <f>IF(K11="",0,VLOOKUP(K11,$T$2:$X$101,5,0))</f>
        <v>0</v>
      </c>
      <c r="M11">
        <f>IF(K11="","",VLOOKUP(K11,$T$2:$X$101,3,0))</f>
      </c>
      <c r="N11">
        <f>IF(K11="","",VLOOKUP(K11,$T$2:$X$101,4,0))</f>
      </c>
      <c r="P11">
        <f>IF(O11=1,"",IF(O11=2,"ダブル",IF(O11=3,"トリプル",IF(O11=4,"クワドロプル",""))))</f>
      </c>
      <c r="Q11" t="str">
        <f>"+"&amp;C11&amp;J11&amp;G11&amp;P11&amp;M11&amp;B11</f>
        <v>+7オークアーチャーの弓</v>
      </c>
      <c r="R11" s="1">
        <f>D11+F11*I11+L11*O11</f>
        <v>2000</v>
      </c>
      <c r="T11">
        <v>10</v>
      </c>
      <c r="U11" t="s">
        <v>19</v>
      </c>
      <c r="V11" t="s">
        <v>86</v>
      </c>
      <c r="X11">
        <v>800</v>
      </c>
    </row>
    <row r="12" spans="1:24" ht="13.5">
      <c r="A12" t="s">
        <v>270</v>
      </c>
      <c r="B12" t="s">
        <v>170</v>
      </c>
      <c r="C12">
        <v>7</v>
      </c>
      <c r="D12">
        <v>2000</v>
      </c>
      <c r="E12">
        <v>9</v>
      </c>
      <c r="F12">
        <f>IF(E12="",0,VLOOKUP(E12,$T$2:$X$101,5,0))</f>
        <v>1000</v>
      </c>
      <c r="G12" t="str">
        <f>IF(E12="","",VLOOKUP(E12,$T$2:$X$101,3,0))</f>
        <v>アンダーニース</v>
      </c>
      <c r="H12">
        <f>IF(E12="","",VLOOKUP(E12,$T$2:$X$101,4,0))</f>
        <v>0</v>
      </c>
      <c r="I12">
        <v>1</v>
      </c>
      <c r="J12">
        <f>IF(I12=1,"",IF(I12=2,"ダブル",IF(I12=3,"トリプル",IF(I12=4,"クワドロプル",""))))</f>
      </c>
      <c r="L12">
        <f>IF(K12="",0,VLOOKUP(K12,$T$2:$X$101,5,0))</f>
        <v>0</v>
      </c>
      <c r="M12">
        <f>IF(K12="","",VLOOKUP(K12,$T$2:$X$101,3,0))</f>
      </c>
      <c r="N12">
        <f>IF(K12="","",VLOOKUP(K12,$T$2:$X$101,4,0))</f>
      </c>
      <c r="P12">
        <f>IF(O12=1,"",IF(O12=2,"ダブル",IF(O12=3,"トリプル",IF(O12=4,"クワドロプル",""))))</f>
      </c>
      <c r="Q12" t="str">
        <f>"+"&amp;C12&amp;J12&amp;G12&amp;P12&amp;M12&amp;B12</f>
        <v>+7アンダーニース燃える弓</v>
      </c>
      <c r="R12" s="1">
        <f>D12+F12*I12+L12*O12</f>
        <v>3000</v>
      </c>
      <c r="T12">
        <v>11</v>
      </c>
      <c r="U12" t="s">
        <v>20</v>
      </c>
      <c r="V12" t="s">
        <v>87</v>
      </c>
      <c r="X12">
        <v>200</v>
      </c>
    </row>
    <row r="13" spans="1:24" ht="13.5">
      <c r="A13" t="s">
        <v>270</v>
      </c>
      <c r="B13" t="s">
        <v>291</v>
      </c>
      <c r="C13">
        <v>4</v>
      </c>
      <c r="D13">
        <v>6000</v>
      </c>
      <c r="F13">
        <f>IF(E13="",0,VLOOKUP(E13,$T$2:$X$101,5,0))</f>
        <v>0</v>
      </c>
      <c r="G13">
        <f>IF(E13="","",VLOOKUP(E13,$T$2:$X$101,3,0))</f>
      </c>
      <c r="H13">
        <f>IF(E13="","",VLOOKUP(E13,$T$2:$X$101,4,0))</f>
      </c>
      <c r="J13">
        <f>IF(I13=1,"",IF(I13=2,"ダブル",IF(I13=3,"トリプル",IF(I13=4,"クワドロプル",""))))</f>
      </c>
      <c r="L13">
        <f>IF(K13="",0,VLOOKUP(K13,$T$2:$X$101,5,0))</f>
        <v>0</v>
      </c>
      <c r="M13">
        <f>IF(K13="","",VLOOKUP(K13,$T$2:$X$101,3,0))</f>
      </c>
      <c r="N13">
        <f>IF(K13="","",VLOOKUP(K13,$T$2:$X$101,4,0))</f>
      </c>
      <c r="P13">
        <f>IF(O13=1,"",IF(O13=2,"ダブル",IF(O13=3,"トリプル",IF(O13=4,"クワドロプル",""))))</f>
      </c>
      <c r="Q13" t="str">
        <f>"+"&amp;C13&amp;J13&amp;G13&amp;P13&amp;M13&amp;B13</f>
        <v>+4ドラゴンウィング</v>
      </c>
      <c r="R13" s="1">
        <f>D13+F13*I13+L13*O13</f>
        <v>6000</v>
      </c>
      <c r="T13">
        <v>12</v>
      </c>
      <c r="U13" t="s">
        <v>21</v>
      </c>
      <c r="V13" t="s">
        <v>88</v>
      </c>
      <c r="X13">
        <v>500</v>
      </c>
    </row>
    <row r="14" spans="1:24" ht="13.5">
      <c r="A14" t="s">
        <v>279</v>
      </c>
      <c r="B14" t="s">
        <v>180</v>
      </c>
      <c r="C14">
        <v>8</v>
      </c>
      <c r="D14">
        <v>1000</v>
      </c>
      <c r="E14">
        <v>8</v>
      </c>
      <c r="F14">
        <f>IF(E14="",0,VLOOKUP(E14,$T$2:$X$101,5,0))</f>
        <v>200</v>
      </c>
      <c r="G14" t="str">
        <f>IF(E14="","",VLOOKUP(E14,$T$2:$X$101,3,0))</f>
        <v>ウィンディー</v>
      </c>
      <c r="H14">
        <f>IF(E14="","",VLOOKUP(E14,$T$2:$X$101,4,0))</f>
        <v>0</v>
      </c>
      <c r="I14">
        <v>2</v>
      </c>
      <c r="J14" t="str">
        <f>IF(I14=1,"",IF(I14=2,"ダブル",IF(I14=3,"トリプル",IF(I14=4,"クワドロプル",""))))</f>
        <v>ダブル</v>
      </c>
      <c r="K14">
        <v>5</v>
      </c>
      <c r="L14">
        <f>IF(K14="",0,VLOOKUP(K14,$T$2:$X$101,5,0))</f>
        <v>400</v>
      </c>
      <c r="M14" t="str">
        <f>IF(K14="","",VLOOKUP(K14,$T$2:$X$101,3,0))</f>
        <v>クレーマロウス</v>
      </c>
      <c r="N14">
        <f>IF(K14="","",VLOOKUP(K14,$T$2:$X$101,4,0))</f>
        <v>0</v>
      </c>
      <c r="O14">
        <v>1</v>
      </c>
      <c r="P14">
        <f>IF(O14=1,"",IF(O14=2,"ダブル",IF(O14=3,"トリプル",IF(O14=4,"クワドロプル",""))))</f>
      </c>
      <c r="Q14" t="str">
        <f>"+"&amp;C14&amp;J14&amp;G14&amp;P14&amp;M14&amp;B14</f>
        <v>+8ダブルウィンディークレーマロウスブック</v>
      </c>
      <c r="R14" s="1">
        <f>D14+F14*I14+L14*O14</f>
        <v>1800</v>
      </c>
      <c r="T14">
        <v>13</v>
      </c>
      <c r="U14" t="s">
        <v>22</v>
      </c>
      <c r="V14" t="s">
        <v>89</v>
      </c>
      <c r="X14">
        <v>100</v>
      </c>
    </row>
    <row r="15" spans="1:24" ht="13.5">
      <c r="A15" t="s">
        <v>279</v>
      </c>
      <c r="B15" t="s">
        <v>180</v>
      </c>
      <c r="C15">
        <v>8</v>
      </c>
      <c r="D15">
        <v>1000</v>
      </c>
      <c r="E15">
        <v>11</v>
      </c>
      <c r="F15">
        <f>IF(E15="",0,VLOOKUP(E15,$T$2:$X$101,5,0))</f>
        <v>200</v>
      </c>
      <c r="G15" t="str">
        <f>IF(E15="","",VLOOKUP(E15,$T$2:$X$101,3,0))</f>
        <v>ダムド</v>
      </c>
      <c r="H15">
        <f>IF(E15="","",VLOOKUP(E15,$T$2:$X$101,4,0))</f>
        <v>0</v>
      </c>
      <c r="I15">
        <v>3</v>
      </c>
      <c r="J15" t="str">
        <f>IF(I15=1,"",IF(I15=2,"ダブル",IF(I15=3,"トリプル",IF(I15=4,"クワドロプル",""))))</f>
        <v>トリプル</v>
      </c>
      <c r="L15">
        <f>IF(K15="",0,VLOOKUP(K15,$T$2:$X$101,5,0))</f>
        <v>0</v>
      </c>
      <c r="M15">
        <f>IF(K15="","",VLOOKUP(K15,$T$2:$X$101,3,0))</f>
      </c>
      <c r="N15">
        <f>IF(K15="","",VLOOKUP(K15,$T$2:$X$101,4,0))</f>
      </c>
      <c r="P15">
        <f>IF(O15=1,"",IF(O15=2,"ダブル",IF(O15=3,"トリプル",IF(O15=4,"クワドロプル",""))))</f>
      </c>
      <c r="Q15" t="str">
        <f>"+"&amp;C15&amp;J15&amp;G15&amp;P15&amp;M15&amp;B15</f>
        <v>+8トリプルダムドブック</v>
      </c>
      <c r="R15" s="1">
        <f>D15+F15*I15+L15*O15</f>
        <v>1600</v>
      </c>
      <c r="T15">
        <v>14</v>
      </c>
      <c r="U15" t="s">
        <v>23</v>
      </c>
      <c r="V15" t="s">
        <v>90</v>
      </c>
      <c r="X15">
        <v>400</v>
      </c>
    </row>
    <row r="16" spans="1:24" ht="13.5">
      <c r="A16" t="s">
        <v>279</v>
      </c>
      <c r="B16" t="s">
        <v>181</v>
      </c>
      <c r="C16">
        <v>7</v>
      </c>
      <c r="D16">
        <v>400</v>
      </c>
      <c r="E16">
        <v>2</v>
      </c>
      <c r="F16">
        <f>IF(E16="",0,VLOOKUP(E16,$T$2:$X$101,5,0))</f>
        <v>1300</v>
      </c>
      <c r="G16" t="str">
        <f>IF(E16="","",VLOOKUP(E16,$T$2:$X$101,3,0))</f>
        <v>ボーンド</v>
      </c>
      <c r="H16">
        <f>IF(E16="","",VLOOKUP(E16,$T$2:$X$101,4,0))</f>
        <v>0</v>
      </c>
      <c r="I16">
        <v>2</v>
      </c>
      <c r="J16" t="str">
        <f>IF(I16=1,"",IF(I16=2,"ダブル",IF(I16=3,"トリプル",IF(I16=4,"クワドロプル",""))))</f>
        <v>ダブル</v>
      </c>
      <c r="L16">
        <f>IF(K16="",0,VLOOKUP(K16,$T$2:$X$101,5,0))</f>
        <v>0</v>
      </c>
      <c r="M16">
        <f>IF(K16="","",VLOOKUP(K16,$T$2:$X$101,3,0))</f>
      </c>
      <c r="N16">
        <f>IF(K16="","",VLOOKUP(K16,$T$2:$X$101,4,0))</f>
      </c>
      <c r="P16">
        <f>IF(O16=1,"",IF(O16=2,"ダブル",IF(O16=3,"トリプル",IF(O16=4,"クワドロプル",""))))</f>
      </c>
      <c r="Q16" t="str">
        <f>"+"&amp;C16&amp;J16&amp;G16&amp;P16&amp;M16&amp;B16</f>
        <v>+7ダブルボーンドバイブル</v>
      </c>
      <c r="R16" s="1">
        <f>D16+F16*I16+L16*O16</f>
        <v>3000</v>
      </c>
      <c r="T16">
        <v>15</v>
      </c>
      <c r="U16" t="s">
        <v>24</v>
      </c>
      <c r="V16" t="s">
        <v>91</v>
      </c>
      <c r="X16">
        <v>800</v>
      </c>
    </row>
    <row r="17" spans="1:24" ht="13.5">
      <c r="A17" t="s">
        <v>280</v>
      </c>
      <c r="B17" t="s">
        <v>182</v>
      </c>
      <c r="C17">
        <v>10</v>
      </c>
      <c r="D17">
        <v>800</v>
      </c>
      <c r="E17">
        <v>4</v>
      </c>
      <c r="F17">
        <f>IF(E17="",0,VLOOKUP(E17,$T$2:$X$101,5,0))</f>
        <v>600</v>
      </c>
      <c r="G17" t="str">
        <f>IF(E17="","",VLOOKUP(E17,$T$2:$X$101,3,0))</f>
        <v>ブラッディ</v>
      </c>
      <c r="H17">
        <f>IF(E17="","",VLOOKUP(E17,$T$2:$X$101,4,0))</f>
        <v>0</v>
      </c>
      <c r="I17">
        <v>4</v>
      </c>
      <c r="J17" t="str">
        <f>IF(I17=1,"",IF(I17=2,"ダブル",IF(I17=3,"トリプル",IF(I17=4,"クワドロプル",""))))</f>
        <v>クワドロプル</v>
      </c>
      <c r="L17">
        <f>IF(K17="",0,VLOOKUP(K17,$T$2:$X$101,5,0))</f>
        <v>0</v>
      </c>
      <c r="M17">
        <f>IF(K17="","",VLOOKUP(K17,$T$2:$X$101,3,0))</f>
      </c>
      <c r="N17">
        <f>IF(K17="","",VLOOKUP(K17,$T$2:$X$101,4,0))</f>
      </c>
      <c r="P17">
        <f>IF(O17=1,"",IF(O17=2,"ダブル",IF(O17=3,"トリプル",IF(O17=4,"クワドロプル",""))))</f>
      </c>
      <c r="Q17" t="str">
        <f>"+"&amp;C17&amp;J17&amp;G17&amp;P17&amp;M17&amp;B17</f>
        <v>+10クワドロプルブラッディパイク</v>
      </c>
      <c r="R17" s="1">
        <f>D17+F17*I17+L17*O17</f>
        <v>3200</v>
      </c>
      <c r="T17">
        <v>16</v>
      </c>
      <c r="U17" t="s">
        <v>25</v>
      </c>
      <c r="V17" t="s">
        <v>92</v>
      </c>
      <c r="X17">
        <v>300</v>
      </c>
    </row>
    <row r="18" spans="1:24" ht="13.5">
      <c r="A18" t="s">
        <v>280</v>
      </c>
      <c r="B18" t="s">
        <v>182</v>
      </c>
      <c r="C18">
        <v>9</v>
      </c>
      <c r="D18">
        <v>500</v>
      </c>
      <c r="E18">
        <v>19</v>
      </c>
      <c r="F18">
        <f>IF(E18="",0,VLOOKUP(E18,$T$2:$X$101,5,0))</f>
        <v>300</v>
      </c>
      <c r="G18" t="str">
        <f>IF(E18="","",VLOOKUP(E18,$T$2:$X$101,3,0))</f>
        <v>スマッシュ</v>
      </c>
      <c r="H18">
        <f>IF(E18="","",VLOOKUP(E18,$T$2:$X$101,4,0))</f>
        <v>0</v>
      </c>
      <c r="I18">
        <v>3</v>
      </c>
      <c r="J18" t="str">
        <f>IF(I18=1,"",IF(I18=2,"ダブル",IF(I18=3,"トリプル",IF(I18=4,"クワドロプル",""))))</f>
        <v>トリプル</v>
      </c>
      <c r="K18">
        <v>4</v>
      </c>
      <c r="L18">
        <f>IF(K18="",0,VLOOKUP(K18,$T$2:$X$101,5,0))</f>
        <v>600</v>
      </c>
      <c r="M18" t="str">
        <f>IF(K18="","",VLOOKUP(K18,$T$2:$X$101,3,0))</f>
        <v>ブラッディ</v>
      </c>
      <c r="N18">
        <f>IF(K18="","",VLOOKUP(K18,$T$2:$X$101,4,0))</f>
        <v>0</v>
      </c>
      <c r="O18">
        <v>1</v>
      </c>
      <c r="P18">
        <f>IF(O18=1,"",IF(O18=2,"ダブル",IF(O18=3,"トリプル",IF(O18=4,"クワドロプル",""))))</f>
      </c>
      <c r="Q18" t="str">
        <f>"+"&amp;C18&amp;J18&amp;G18&amp;P18&amp;M18&amp;B18</f>
        <v>+9トリプルスマッシュブラッディパイク</v>
      </c>
      <c r="R18" s="1">
        <f>D18+F18*I18+L18*O18</f>
        <v>2000</v>
      </c>
      <c r="T18">
        <v>17</v>
      </c>
      <c r="U18" t="s">
        <v>26</v>
      </c>
      <c r="V18" t="s">
        <v>93</v>
      </c>
      <c r="X18">
        <v>100</v>
      </c>
    </row>
    <row r="19" spans="1:24" ht="13.5">
      <c r="A19" t="s">
        <v>280</v>
      </c>
      <c r="B19" t="s">
        <v>183</v>
      </c>
      <c r="C19">
        <v>4</v>
      </c>
      <c r="D19">
        <v>3000</v>
      </c>
      <c r="F19">
        <f>IF(E19="",0,VLOOKUP(E19,$T$2:$X$101,5,0))</f>
        <v>0</v>
      </c>
      <c r="G19">
        <f>IF(E19="","",VLOOKUP(E19,$T$2:$X$101,3,0))</f>
      </c>
      <c r="H19">
        <f>IF(E19="","",VLOOKUP(E19,$T$2:$X$101,4,0))</f>
      </c>
      <c r="J19">
        <f>IF(I19=1,"",IF(I19=2,"ダブル",IF(I19=3,"トリプル",IF(I19=4,"クワドロプル",""))))</f>
      </c>
      <c r="L19">
        <f>IF(K19="",0,VLOOKUP(K19,$T$2:$X$101,5,0))</f>
        <v>0</v>
      </c>
      <c r="M19">
        <f>IF(K19="","",VLOOKUP(K19,$T$2:$X$101,3,0))</f>
      </c>
      <c r="N19">
        <f>IF(K19="","",VLOOKUP(K19,$T$2:$X$101,4,0))</f>
      </c>
      <c r="P19">
        <f>IF(O19=1,"",IF(O19=2,"ダブル",IF(O19=3,"トリプル",IF(O19=4,"クワドロプル",""))))</f>
      </c>
      <c r="Q19" t="str">
        <f>"+"&amp;C19&amp;J19&amp;G19&amp;P19&amp;M19&amp;B19</f>
        <v>+4ハンティングスピアー</v>
      </c>
      <c r="R19" s="1">
        <f>D19+F19*I19+L19*O19</f>
        <v>3000</v>
      </c>
      <c r="T19">
        <v>18</v>
      </c>
      <c r="U19" t="s">
        <v>27</v>
      </c>
      <c r="V19" t="s">
        <v>94</v>
      </c>
      <c r="X19">
        <v>100</v>
      </c>
    </row>
    <row r="20" spans="1:24" ht="13.5">
      <c r="A20" t="s">
        <v>280</v>
      </c>
      <c r="B20" t="s">
        <v>184</v>
      </c>
      <c r="C20">
        <v>7</v>
      </c>
      <c r="D20">
        <v>3000</v>
      </c>
      <c r="E20">
        <v>15</v>
      </c>
      <c r="F20">
        <f>IF(E20="",0,VLOOKUP(E20,$T$2:$X$101,5,0))</f>
        <v>800</v>
      </c>
      <c r="G20" t="str">
        <f>IF(E20="","",VLOOKUP(E20,$T$2:$X$101,3,0))</f>
        <v>ハードワーキング</v>
      </c>
      <c r="H20">
        <f>IF(E20="","",VLOOKUP(E20,$T$2:$X$101,4,0))</f>
        <v>0</v>
      </c>
      <c r="J20">
        <f>IF(I20=1,"",IF(I20=2,"ダブル",IF(I20=3,"トリプル",IF(I20=4,"クワドロプル",""))))</f>
      </c>
      <c r="L20">
        <f>IF(K20="",0,VLOOKUP(K20,$T$2:$X$101,5,0))</f>
        <v>0</v>
      </c>
      <c r="M20">
        <f>IF(K20="","",VLOOKUP(K20,$T$2:$X$101,3,0))</f>
      </c>
      <c r="N20">
        <f>IF(K20="","",VLOOKUP(K20,$T$2:$X$101,4,0))</f>
      </c>
      <c r="P20">
        <f>IF(O20=1,"",IF(O20=2,"ダブル",IF(O20=3,"トリプル",IF(O20=4,"クワドロプル",""))))</f>
      </c>
      <c r="Q20" t="str">
        <f>"+"&amp;C20&amp;J20&amp;G20&amp;P20&amp;M20&amp;B20</f>
        <v>+7ハードワーキングポールアクス</v>
      </c>
      <c r="R20" s="1">
        <f>D20+F20*I20+L20*O20</f>
        <v>3000</v>
      </c>
      <c r="T20">
        <v>19</v>
      </c>
      <c r="U20" t="s">
        <v>28</v>
      </c>
      <c r="V20" t="s">
        <v>95</v>
      </c>
      <c r="X20">
        <v>300</v>
      </c>
    </row>
    <row r="21" spans="1:24" ht="13.5">
      <c r="A21" t="s">
        <v>271</v>
      </c>
      <c r="B21" t="s">
        <v>148</v>
      </c>
      <c r="C21">
        <v>7</v>
      </c>
      <c r="D21">
        <v>1000</v>
      </c>
      <c r="E21">
        <v>2</v>
      </c>
      <c r="F21">
        <f>IF(E21="",0,VLOOKUP(E21,$T$2:$X$101,5,0))</f>
        <v>1300</v>
      </c>
      <c r="G21" t="str">
        <f>IF(E21="","",VLOOKUP(E21,$T$2:$X$101,3,0))</f>
        <v>ボーンド</v>
      </c>
      <c r="H21">
        <f>IF(E21="","",VLOOKUP(E21,$T$2:$X$101,4,0))</f>
        <v>0</v>
      </c>
      <c r="I21">
        <v>3</v>
      </c>
      <c r="J21" t="str">
        <f>IF(I21=1,"",IF(I21=2,"ダブル",IF(I21=3,"トリプル",IF(I21=4,"クワドロプル",""))))</f>
        <v>トリプル</v>
      </c>
      <c r="L21">
        <f>IF(K21="",0,VLOOKUP(K21,$T$2:$X$101,5,0))</f>
        <v>0</v>
      </c>
      <c r="M21">
        <f>IF(K21="","",VLOOKUP(K21,$T$2:$X$101,3,0))</f>
      </c>
      <c r="N21">
        <f>IF(K21="","",VLOOKUP(K21,$T$2:$X$101,4,0))</f>
      </c>
      <c r="P21">
        <f>IF(O21=1,"",IF(O21=2,"ダブル",IF(O21=3,"トリプル",IF(O21=4,"クワドロプル",""))))</f>
      </c>
      <c r="Q21" t="str">
        <f>"+"&amp;C21&amp;J21&amp;G21&amp;P21&amp;M21&amp;B21</f>
        <v>+7トリプルボーンドサーベル</v>
      </c>
      <c r="R21" s="1">
        <f>D21+F21*I21+L21*O21</f>
        <v>4900</v>
      </c>
      <c r="T21">
        <v>20</v>
      </c>
      <c r="U21" t="s">
        <v>29</v>
      </c>
      <c r="V21" t="s">
        <v>96</v>
      </c>
      <c r="X21">
        <v>600</v>
      </c>
    </row>
    <row r="22" spans="1:24" ht="13.5">
      <c r="A22" t="s">
        <v>271</v>
      </c>
      <c r="B22" t="s">
        <v>157</v>
      </c>
      <c r="C22">
        <v>4</v>
      </c>
      <c r="D22">
        <v>1500</v>
      </c>
      <c r="F22">
        <f>IF(E22="",0,VLOOKUP(E22,$T$2:$X$101,5,0))</f>
        <v>0</v>
      </c>
      <c r="G22">
        <f>IF(E22="","",VLOOKUP(E22,$T$2:$X$101,3,0))</f>
      </c>
      <c r="H22">
        <f>IF(E22="","",VLOOKUP(E22,$T$2:$X$101,4,0))</f>
      </c>
      <c r="J22">
        <f>IF(I22=1,"",IF(I22=2,"ダブル",IF(I22=3,"トリプル",IF(I22=4,"クワドロプル",""))))</f>
      </c>
      <c r="L22">
        <f>IF(K22="",0,VLOOKUP(K22,$T$2:$X$101,5,0))</f>
        <v>0</v>
      </c>
      <c r="M22">
        <f>IF(K22="","",VLOOKUP(K22,$T$2:$X$101,3,0))</f>
      </c>
      <c r="N22">
        <f>IF(K22="","",VLOOKUP(K22,$T$2:$X$101,4,0))</f>
      </c>
      <c r="P22">
        <f>IF(O22=1,"",IF(O22=2,"ダブル",IF(O22=3,"トリプル",IF(O22=4,"クワドロプル",""))))</f>
      </c>
      <c r="Q22" t="str">
        <f>"+"&amp;C22&amp;J22&amp;G22&amp;P22&amp;M22&amp;B22</f>
        <v>+4太陽剣</v>
      </c>
      <c r="R22" s="1">
        <f>D22+F22*I22+L22*O22</f>
        <v>1500</v>
      </c>
      <c r="T22">
        <v>21</v>
      </c>
      <c r="U22" t="s">
        <v>30</v>
      </c>
      <c r="V22" t="s">
        <v>97</v>
      </c>
      <c r="X22">
        <v>200</v>
      </c>
    </row>
    <row r="23" spans="1:24" ht="13.5">
      <c r="A23" t="s">
        <v>272</v>
      </c>
      <c r="B23" t="s">
        <v>149</v>
      </c>
      <c r="C23">
        <v>7</v>
      </c>
      <c r="D23">
        <v>1000</v>
      </c>
      <c r="E23">
        <v>2</v>
      </c>
      <c r="F23">
        <f>IF(E23="",0,VLOOKUP(E23,$T$2:$X$101,5,0))</f>
        <v>1300</v>
      </c>
      <c r="G23" t="str">
        <f>IF(E23="","",VLOOKUP(E23,$T$2:$X$101,3,0))</f>
        <v>ボーンド</v>
      </c>
      <c r="H23">
        <f>IF(E23="","",VLOOKUP(E23,$T$2:$X$101,4,0))</f>
        <v>0</v>
      </c>
      <c r="I23">
        <v>2</v>
      </c>
      <c r="J23" t="str">
        <f>IF(I23=1,"",IF(I23=2,"ダブル",IF(I23=3,"トリプル",IF(I23=4,"クワドロプル",""))))</f>
        <v>ダブル</v>
      </c>
      <c r="L23">
        <f>IF(K23="",0,VLOOKUP(K23,$T$2:$X$101,5,0))</f>
        <v>0</v>
      </c>
      <c r="M23">
        <f>IF(K23="","",VLOOKUP(K23,$T$2:$X$101,3,0))</f>
      </c>
      <c r="N23">
        <f>IF(K23="","",VLOOKUP(K23,$T$2:$X$101,4,0))</f>
      </c>
      <c r="P23">
        <f>IF(O23=1,"",IF(O23=2,"ダブル",IF(O23=3,"トリプル",IF(O23=4,"クワドロプル",""))))</f>
      </c>
      <c r="Q23" t="str">
        <f>"+"&amp;C23&amp;J23&amp;G23&amp;P23&amp;M23&amp;B23</f>
        <v>+7ダブルボーンドツーハンドソード</v>
      </c>
      <c r="R23" s="1">
        <f>D23+F23*I23+L23*O23</f>
        <v>3600</v>
      </c>
      <c r="T23">
        <v>22</v>
      </c>
      <c r="U23" t="s">
        <v>31</v>
      </c>
      <c r="V23" t="s">
        <v>98</v>
      </c>
      <c r="X23">
        <v>400</v>
      </c>
    </row>
    <row r="24" spans="1:24" ht="13.5">
      <c r="A24" t="s">
        <v>272</v>
      </c>
      <c r="B24" t="s">
        <v>150</v>
      </c>
      <c r="C24">
        <v>9</v>
      </c>
      <c r="D24">
        <v>1000</v>
      </c>
      <c r="E24">
        <v>3</v>
      </c>
      <c r="F24">
        <f>IF(E24="",0,VLOOKUP(E24,$T$2:$X$101,5,0))</f>
        <v>1300</v>
      </c>
      <c r="G24" t="str">
        <f>IF(E24="","",VLOOKUP(E24,$T$2:$X$101,3,0))</f>
        <v>タイタン</v>
      </c>
      <c r="H24">
        <f>IF(E24="","",VLOOKUP(E24,$T$2:$X$101,4,0))</f>
        <v>0</v>
      </c>
      <c r="I24">
        <v>3</v>
      </c>
      <c r="J24" t="str">
        <f>IF(I24=1,"",IF(I24=2,"ダブル",IF(I24=3,"トリプル",IF(I24=4,"クワドロプル",""))))</f>
        <v>トリプル</v>
      </c>
      <c r="L24">
        <f>IF(K24="",0,VLOOKUP(K24,$T$2:$X$101,5,0))</f>
        <v>0</v>
      </c>
      <c r="M24">
        <f>IF(K24="","",VLOOKUP(K24,$T$2:$X$101,3,0))</f>
      </c>
      <c r="N24">
        <f>IF(K24="","",VLOOKUP(K24,$T$2:$X$101,4,0))</f>
      </c>
      <c r="P24">
        <f>IF(O24=1,"",IF(O24=2,"ダブル",IF(O24=3,"トリプル",IF(O24=4,"クワドロプル",""))))</f>
      </c>
      <c r="Q24" t="str">
        <f>"+"&amp;C24&amp;J24&amp;G24&amp;P24&amp;M24&amp;B24</f>
        <v>+9トリプルタイタンバスタードソード</v>
      </c>
      <c r="R24" s="1">
        <f>D24+F24*I24+L24*O24</f>
        <v>4900</v>
      </c>
      <c r="T24">
        <v>23</v>
      </c>
      <c r="U24" t="s">
        <v>32</v>
      </c>
      <c r="V24" t="s">
        <v>99</v>
      </c>
      <c r="X24">
        <v>1200</v>
      </c>
    </row>
    <row r="25" spans="1:24" ht="13.5">
      <c r="A25" t="s">
        <v>273</v>
      </c>
      <c r="B25" t="s">
        <v>151</v>
      </c>
      <c r="C25">
        <v>10</v>
      </c>
      <c r="D25">
        <v>1000</v>
      </c>
      <c r="E25">
        <v>4</v>
      </c>
      <c r="F25">
        <f>IF(E25="",0,VLOOKUP(E25,$T$2:$X$101,5,0))</f>
        <v>600</v>
      </c>
      <c r="G25" t="str">
        <f>IF(E25="","",VLOOKUP(E25,$T$2:$X$101,3,0))</f>
        <v>ブラッディ</v>
      </c>
      <c r="H25">
        <f>IF(E25="","",VLOOKUP(E25,$T$2:$X$101,4,0))</f>
        <v>0</v>
      </c>
      <c r="I25">
        <v>4</v>
      </c>
      <c r="J25" t="str">
        <f>IF(I25=1,"",IF(I25=2,"ダブル",IF(I25=3,"トリプル",IF(I25=4,"クワドロプル",""))))</f>
        <v>クワドロプル</v>
      </c>
      <c r="L25">
        <f>IF(K25="",0,VLOOKUP(K25,$T$2:$X$101,5,0))</f>
        <v>0</v>
      </c>
      <c r="M25">
        <f>IF(K25="","",VLOOKUP(K25,$T$2:$X$101,3,0))</f>
      </c>
      <c r="N25">
        <f>IF(K25="","",VLOOKUP(K25,$T$2:$X$101,4,0))</f>
      </c>
      <c r="P25">
        <f>IF(O25=1,"",IF(O25=2,"ダブル",IF(O25=3,"トリプル",IF(O25=4,"クワドロプル",""))))</f>
      </c>
      <c r="Q25" t="str">
        <f>"+"&amp;C25&amp;J25&amp;G25&amp;P25&amp;M25&amp;B25</f>
        <v>+10クワドロプルブラッディマインゴーシュ</v>
      </c>
      <c r="R25" s="1">
        <f>D25+F25*I25+L25*O25</f>
        <v>3400</v>
      </c>
      <c r="T25">
        <v>24</v>
      </c>
      <c r="U25" t="s">
        <v>33</v>
      </c>
      <c r="V25" t="s">
        <v>100</v>
      </c>
      <c r="X25">
        <v>300</v>
      </c>
    </row>
    <row r="26" spans="1:24" ht="13.5">
      <c r="A26" t="s">
        <v>273</v>
      </c>
      <c r="B26" t="s">
        <v>151</v>
      </c>
      <c r="C26">
        <v>10</v>
      </c>
      <c r="D26">
        <v>1000</v>
      </c>
      <c r="E26">
        <v>19</v>
      </c>
      <c r="F26">
        <f>IF(E26="",0,VLOOKUP(E26,$T$2:$X$101,5,0))</f>
        <v>300</v>
      </c>
      <c r="G26" t="str">
        <f>IF(E26="","",VLOOKUP(E26,$T$2:$X$101,3,0))</f>
        <v>スマッシュ</v>
      </c>
      <c r="H26">
        <f>IF(E26="","",VLOOKUP(E26,$T$2:$X$101,4,0))</f>
        <v>0</v>
      </c>
      <c r="I26">
        <v>4</v>
      </c>
      <c r="J26" t="str">
        <f>IF(I26=1,"",IF(I26=2,"ダブル",IF(I26=3,"トリプル",IF(I26=4,"クワドロプル",""))))</f>
        <v>クワドロプル</v>
      </c>
      <c r="L26">
        <f>IF(K26="",0,VLOOKUP(K26,$T$2:$X$101,5,0))</f>
        <v>0</v>
      </c>
      <c r="M26">
        <f>IF(K26="","",VLOOKUP(K26,$T$2:$X$101,3,0))</f>
      </c>
      <c r="N26">
        <f>IF(K26="","",VLOOKUP(K26,$T$2:$X$101,4,0))</f>
      </c>
      <c r="P26">
        <f>IF(O26=1,"",IF(O26=2,"ダブル",IF(O26=3,"トリプル",IF(O26=4,"クワドロプル",""))))</f>
      </c>
      <c r="Q26" t="str">
        <f>"+"&amp;C26&amp;J26&amp;G26&amp;P26&amp;M26&amp;B26</f>
        <v>+10クワドロプルスマッシュマインゴーシュ</v>
      </c>
      <c r="R26" s="1">
        <f>D26+F26*I26+L26*O26</f>
        <v>2200</v>
      </c>
      <c r="T26">
        <v>25</v>
      </c>
      <c r="U26" t="s">
        <v>34</v>
      </c>
      <c r="V26" t="s">
        <v>101</v>
      </c>
      <c r="X26">
        <v>300</v>
      </c>
    </row>
    <row r="27" spans="1:24" ht="13.5">
      <c r="A27" t="s">
        <v>273</v>
      </c>
      <c r="B27" t="s">
        <v>165</v>
      </c>
      <c r="C27">
        <v>10</v>
      </c>
      <c r="D27">
        <v>1000</v>
      </c>
      <c r="E27">
        <v>16</v>
      </c>
      <c r="F27">
        <f>IF(E27="",0,VLOOKUP(E27,$T$2:$X$101,5,0))</f>
        <v>300</v>
      </c>
      <c r="G27" t="str">
        <f>IF(E27="","",VLOOKUP(E27,$T$2:$X$101,3,0))</f>
        <v>ハリケーン</v>
      </c>
      <c r="H27">
        <f>IF(E27="","",VLOOKUP(E27,$T$2:$X$101,4,0))</f>
        <v>0</v>
      </c>
      <c r="I27">
        <v>4</v>
      </c>
      <c r="J27" t="str">
        <f>IF(I27=1,"",IF(I27=2,"ダブル",IF(I27=3,"トリプル",IF(I27=4,"クワドロプル",""))))</f>
        <v>クワドロプル</v>
      </c>
      <c r="L27">
        <f>IF(K27="",0,VLOOKUP(K27,$T$2:$X$101,5,0))</f>
        <v>0</v>
      </c>
      <c r="M27">
        <f>IF(K27="","",VLOOKUP(K27,$T$2:$X$101,3,0))</f>
      </c>
      <c r="N27">
        <f>IF(K27="","",VLOOKUP(K27,$T$2:$X$101,4,0))</f>
      </c>
      <c r="P27">
        <f>IF(O27=1,"",IF(O27=2,"ダブル",IF(O27=3,"トリプル",IF(O27=4,"クワドロプル",""))))</f>
      </c>
      <c r="Q27" t="str">
        <f>"+"&amp;C27&amp;J27&amp;G27&amp;P27&amp;M27&amp;B27</f>
        <v>+10クワドロプルハリケーンマインゴーシュ</v>
      </c>
      <c r="R27" s="1">
        <f>D27+F27*I27+L27*O27</f>
        <v>2200</v>
      </c>
      <c r="T27">
        <v>26</v>
      </c>
      <c r="U27" t="s">
        <v>35</v>
      </c>
      <c r="W27" t="s">
        <v>102</v>
      </c>
      <c r="X27">
        <v>1000</v>
      </c>
    </row>
    <row r="28" spans="1:24" ht="13.5">
      <c r="A28" t="s">
        <v>273</v>
      </c>
      <c r="B28" t="s">
        <v>152</v>
      </c>
      <c r="C28">
        <v>9</v>
      </c>
      <c r="D28">
        <v>500</v>
      </c>
      <c r="E28">
        <v>23</v>
      </c>
      <c r="F28">
        <f>IF(E28="",0,VLOOKUP(E28,$T$2:$X$101,5,0))</f>
        <v>1200</v>
      </c>
      <c r="G28" t="str">
        <f>IF(E28="","",VLOOKUP(E28,$T$2:$X$101,3,0))</f>
        <v>マリシャス</v>
      </c>
      <c r="H28">
        <f>IF(E28="","",VLOOKUP(E28,$T$2:$X$101,4,0))</f>
        <v>0</v>
      </c>
      <c r="I28">
        <v>4</v>
      </c>
      <c r="J28" t="str">
        <f>IF(I28=1,"",IF(I28=2,"ダブル",IF(I28=3,"トリプル",IF(I28=4,"クワドロプル",""))))</f>
        <v>クワドロプル</v>
      </c>
      <c r="L28">
        <f>IF(K28="",0,VLOOKUP(K28,$T$2:$X$101,5,0))</f>
        <v>0</v>
      </c>
      <c r="M28">
        <f>IF(K28="","",VLOOKUP(K28,$T$2:$X$101,3,0))</f>
      </c>
      <c r="N28">
        <f>IF(K28="","",VLOOKUP(K28,$T$2:$X$101,4,0))</f>
      </c>
      <c r="P28">
        <f>IF(O28=1,"",IF(O28=2,"ダブル",IF(O28=3,"トリプル",IF(O28=4,"クワドロプル",""))))</f>
      </c>
      <c r="Q28" t="str">
        <f>"+"&amp;C28&amp;J28&amp;G28&amp;P28&amp;M28&amp;B28</f>
        <v>+9クワドロプルマリシャスカッター</v>
      </c>
      <c r="R28" s="1">
        <f>D28+F28*I28+L28*O28</f>
        <v>5300</v>
      </c>
      <c r="T28">
        <v>27</v>
      </c>
      <c r="U28" t="s">
        <v>36</v>
      </c>
      <c r="W28" t="s">
        <v>103</v>
      </c>
      <c r="X28">
        <v>1800</v>
      </c>
    </row>
    <row r="29" spans="1:24" ht="13.5">
      <c r="A29" t="s">
        <v>273</v>
      </c>
      <c r="B29" t="s">
        <v>153</v>
      </c>
      <c r="C29">
        <v>7</v>
      </c>
      <c r="D29">
        <v>1000</v>
      </c>
      <c r="E29">
        <v>6</v>
      </c>
      <c r="F29">
        <f>IF(E29="",0,VLOOKUP(E29,$T$2:$X$101,5,0))</f>
        <v>2000</v>
      </c>
      <c r="G29" t="str">
        <f>IF(E29="","",VLOOKUP(E29,$T$2:$X$101,3,0))</f>
        <v>ビホルダー</v>
      </c>
      <c r="H29">
        <f>IF(E29="","",VLOOKUP(E29,$T$2:$X$101,4,0))</f>
        <v>0</v>
      </c>
      <c r="I29">
        <v>3</v>
      </c>
      <c r="J29" t="str">
        <f>IF(I29=1,"",IF(I29=2,"ダブル",IF(I29=3,"トリプル",IF(I29=4,"クワドロプル",""))))</f>
        <v>トリプル</v>
      </c>
      <c r="L29">
        <f>IF(K29="",0,VLOOKUP(K29,$T$2:$X$101,5,0))</f>
        <v>0</v>
      </c>
      <c r="M29">
        <f>IF(K29="","",VLOOKUP(K29,$T$2:$X$101,3,0))</f>
      </c>
      <c r="N29">
        <f>IF(K29="","",VLOOKUP(K29,$T$2:$X$101,4,0))</f>
      </c>
      <c r="P29">
        <f>IF(O29=1,"",IF(O29=2,"ダブル",IF(O29=3,"トリプル",IF(O29=4,"クワドロプル",""))))</f>
      </c>
      <c r="Q29" t="str">
        <f>"+"&amp;C29&amp;J29&amp;G29&amp;P29&amp;M29&amp;B29</f>
        <v>+7トリプルビホルダーグラディウス</v>
      </c>
      <c r="R29" s="1">
        <f>D29+F29*I29+L29*O29</f>
        <v>7000</v>
      </c>
      <c r="T29">
        <v>28</v>
      </c>
      <c r="U29" t="s">
        <v>37</v>
      </c>
      <c r="V29" t="s">
        <v>104</v>
      </c>
      <c r="X29">
        <v>400</v>
      </c>
    </row>
    <row r="30" spans="1:24" ht="13.5">
      <c r="A30" t="s">
        <v>273</v>
      </c>
      <c r="B30" t="s">
        <v>153</v>
      </c>
      <c r="C30">
        <v>7</v>
      </c>
      <c r="D30">
        <v>1000</v>
      </c>
      <c r="E30">
        <v>2</v>
      </c>
      <c r="F30">
        <f>IF(E30="",0,VLOOKUP(E30,$T$2:$X$101,5,0))</f>
        <v>1300</v>
      </c>
      <c r="G30" t="str">
        <f>IF(E30="","",VLOOKUP(E30,$T$2:$X$101,3,0))</f>
        <v>ボーンド</v>
      </c>
      <c r="H30">
        <f>IF(E30="","",VLOOKUP(E30,$T$2:$X$101,4,0))</f>
        <v>0</v>
      </c>
      <c r="I30">
        <v>3</v>
      </c>
      <c r="J30" t="str">
        <f>IF(I30=1,"",IF(I30=2,"ダブル",IF(I30=3,"トリプル",IF(I30=4,"クワドロプル",""))))</f>
        <v>トリプル</v>
      </c>
      <c r="L30">
        <f>IF(K30="",0,VLOOKUP(K30,$T$2:$X$101,5,0))</f>
        <v>0</v>
      </c>
      <c r="M30">
        <f>IF(K30="","",VLOOKUP(K30,$T$2:$X$101,3,0))</f>
      </c>
      <c r="N30">
        <f>IF(K30="","",VLOOKUP(K30,$T$2:$X$101,4,0))</f>
      </c>
      <c r="P30">
        <f>IF(O30=1,"",IF(O30=2,"ダブル",IF(O30=3,"トリプル",IF(O30=4,"クワドロプル",""))))</f>
      </c>
      <c r="Q30" t="str">
        <f>"+"&amp;C30&amp;J30&amp;G30&amp;P30&amp;M30&amp;B30</f>
        <v>+7トリプルボーンドグラディウス</v>
      </c>
      <c r="R30" s="1">
        <f>D30+F30*I30+L30*O30</f>
        <v>4900</v>
      </c>
      <c r="T30">
        <v>29</v>
      </c>
      <c r="U30" t="s">
        <v>38</v>
      </c>
      <c r="V30" t="s">
        <v>105</v>
      </c>
      <c r="X30">
        <v>600</v>
      </c>
    </row>
    <row r="31" spans="1:24" ht="13.5">
      <c r="A31" t="s">
        <v>273</v>
      </c>
      <c r="B31" t="s">
        <v>154</v>
      </c>
      <c r="C31">
        <v>7</v>
      </c>
      <c r="D31">
        <v>1000</v>
      </c>
      <c r="E31">
        <v>3</v>
      </c>
      <c r="F31">
        <f>IF(E31="",0,VLOOKUP(E31,$T$2:$X$101,5,0))</f>
        <v>1300</v>
      </c>
      <c r="G31" t="str">
        <f>IF(E31="","",VLOOKUP(E31,$T$2:$X$101,3,0))</f>
        <v>タイタン</v>
      </c>
      <c r="H31">
        <f>IF(E31="","",VLOOKUP(E31,$T$2:$X$101,4,0))</f>
        <v>0</v>
      </c>
      <c r="I31">
        <v>3</v>
      </c>
      <c r="J31" t="str">
        <f>IF(I31=1,"",IF(I31=2,"ダブル",IF(I31=3,"トリプル",IF(I31=4,"クワドロプル",""))))</f>
        <v>トリプル</v>
      </c>
      <c r="L31">
        <f>IF(K31="",0,VLOOKUP(K31,$T$2:$X$101,5,0))</f>
        <v>0</v>
      </c>
      <c r="M31">
        <f>IF(K31="","",VLOOKUP(K31,$T$2:$X$101,3,0))</f>
      </c>
      <c r="N31">
        <f>IF(K31="","",VLOOKUP(K31,$T$2:$X$101,4,0))</f>
      </c>
      <c r="P31">
        <f>IF(O31=1,"",IF(O31=2,"ダブル",IF(O31=3,"トリプル",IF(O31=4,"クワドロプル",""))))</f>
      </c>
      <c r="Q31" t="str">
        <f>"+"&amp;C31&amp;J31&amp;G31&amp;P31&amp;M31&amp;B31</f>
        <v>+7トリプルタイタングラディウス</v>
      </c>
      <c r="R31" s="1">
        <f>D31+F31*I31+L31*O31</f>
        <v>4900</v>
      </c>
      <c r="T31">
        <v>30</v>
      </c>
      <c r="U31" t="s">
        <v>39</v>
      </c>
      <c r="V31" t="s">
        <v>106</v>
      </c>
      <c r="X31">
        <v>20000</v>
      </c>
    </row>
    <row r="32" spans="1:24" ht="13.5">
      <c r="A32" t="s">
        <v>273</v>
      </c>
      <c r="B32" t="s">
        <v>156</v>
      </c>
      <c r="C32">
        <v>0</v>
      </c>
      <c r="D32">
        <v>3000</v>
      </c>
      <c r="F32">
        <f>IF(E32="",0,VLOOKUP(E32,$T$2:$X$101,5,0))</f>
        <v>0</v>
      </c>
      <c r="G32">
        <f>IF(E32="","",VLOOKUP(E32,$T$2:$X$101,3,0))</f>
      </c>
      <c r="H32">
        <f>IF(E32="","",VLOOKUP(E32,$T$2:$X$101,4,0))</f>
      </c>
      <c r="J32">
        <f>IF(I32=1,"",IF(I32=2,"ダブル",IF(I32=3,"トリプル",IF(I32=4,"クワドロプル",""))))</f>
      </c>
      <c r="L32">
        <f>IF(K32="",0,VLOOKUP(K32,$T$2:$X$101,5,0))</f>
        <v>0</v>
      </c>
      <c r="M32">
        <f>IF(K32="","",VLOOKUP(K32,$T$2:$X$101,3,0))</f>
      </c>
      <c r="N32">
        <f>IF(K32="","",VLOOKUP(K32,$T$2:$X$101,4,0))</f>
      </c>
      <c r="P32">
        <f>IF(O32=1,"",IF(O32=2,"ダブル",IF(O32=3,"トリプル",IF(O32=4,"クワドロプル",""))))</f>
      </c>
      <c r="Q32" t="str">
        <f>"+"&amp;C32&amp;J32&amp;G32&amp;P32&amp;M32&amp;B32</f>
        <v>+0月光剣</v>
      </c>
      <c r="R32" s="1">
        <f>D32+F32*I32+L32*O32</f>
        <v>3000</v>
      </c>
      <c r="T32">
        <v>31</v>
      </c>
      <c r="U32" t="s">
        <v>40</v>
      </c>
      <c r="V32" t="s">
        <v>107</v>
      </c>
      <c r="X32">
        <v>2000</v>
      </c>
    </row>
    <row r="33" spans="1:24" ht="13.5">
      <c r="A33" t="s">
        <v>273</v>
      </c>
      <c r="B33" t="s">
        <v>185</v>
      </c>
      <c r="C33">
        <v>4</v>
      </c>
      <c r="D33">
        <v>4000</v>
      </c>
      <c r="F33">
        <f>IF(E33="",0,VLOOKUP(E33,$T$2:$X$101,5,0))</f>
        <v>0</v>
      </c>
      <c r="G33">
        <f>IF(E33="","",VLOOKUP(E33,$T$2:$X$101,3,0))</f>
      </c>
      <c r="H33">
        <f>IF(E33="","",VLOOKUP(E33,$T$2:$X$101,4,0))</f>
      </c>
      <c r="J33">
        <f>IF(I33=1,"",IF(I33=2,"ダブル",IF(I33=3,"トリプル",IF(I33=4,"クワドロプル",""))))</f>
      </c>
      <c r="L33">
        <f>IF(K33="",0,VLOOKUP(K33,$T$2:$X$101,5,0))</f>
        <v>0</v>
      </c>
      <c r="M33">
        <f>IF(K33="","",VLOOKUP(K33,$T$2:$X$101,3,0))</f>
      </c>
      <c r="N33">
        <f>IF(K33="","",VLOOKUP(K33,$T$2:$X$101,4,0))</f>
      </c>
      <c r="P33">
        <f>IF(O33=1,"",IF(O33=2,"ダブル",IF(O33=3,"トリプル",IF(O33=4,"クワドロプル",""))))</f>
      </c>
      <c r="Q33" t="str">
        <f>"+"&amp;C33&amp;J33&amp;G33&amp;P33&amp;M33&amp;B33</f>
        <v>+4バゼラルド</v>
      </c>
      <c r="R33" s="1">
        <f>D33+F33*I33+L33*O33</f>
        <v>4000</v>
      </c>
      <c r="T33">
        <v>32</v>
      </c>
      <c r="U33" t="s">
        <v>41</v>
      </c>
      <c r="V33" t="s">
        <v>108</v>
      </c>
      <c r="X33">
        <v>500</v>
      </c>
    </row>
    <row r="34" spans="1:24" ht="13.5">
      <c r="A34" t="s">
        <v>273</v>
      </c>
      <c r="B34" t="s">
        <v>158</v>
      </c>
      <c r="C34">
        <v>4</v>
      </c>
      <c r="D34">
        <v>500</v>
      </c>
      <c r="F34">
        <f>IF(E34="",0,VLOOKUP(E34,$T$2:$X$101,5,0))</f>
        <v>0</v>
      </c>
      <c r="G34">
        <f>IF(E34="","",VLOOKUP(E34,$T$2:$X$101,3,0))</f>
      </c>
      <c r="H34">
        <f>IF(E34="","",VLOOKUP(E34,$T$2:$X$101,4,0))</f>
      </c>
      <c r="J34">
        <f>IF(I34=1,"",IF(I34=2,"ダブル",IF(I34=3,"トリプル",IF(I34=4,"クワドロプル",""))))</f>
      </c>
      <c r="L34">
        <f>IF(K34="",0,VLOOKUP(K34,$T$2:$X$101,5,0))</f>
        <v>0</v>
      </c>
      <c r="M34">
        <f>IF(K34="","",VLOOKUP(K34,$T$2:$X$101,3,0))</f>
      </c>
      <c r="N34">
        <f>IF(K34="","",VLOOKUP(K34,$T$2:$X$101,4,0))</f>
      </c>
      <c r="P34">
        <f>IF(O34=1,"",IF(O34=2,"ダブル",IF(O34=3,"トリプル",IF(O34=4,"クワドロプル",""))))</f>
      </c>
      <c r="Q34" t="str">
        <f>"+"&amp;C34&amp;J34&amp;G34&amp;P34&amp;M34&amp;B34</f>
        <v>+4アサシンダガー</v>
      </c>
      <c r="R34" s="1">
        <f>D34+F34*I34+L34*O34</f>
        <v>500</v>
      </c>
      <c r="T34">
        <v>33</v>
      </c>
      <c r="U34" t="s">
        <v>42</v>
      </c>
      <c r="W34" t="s">
        <v>109</v>
      </c>
      <c r="X34">
        <v>1000</v>
      </c>
    </row>
    <row r="35" spans="1:24" ht="13.5">
      <c r="A35" t="s">
        <v>273</v>
      </c>
      <c r="B35" t="s">
        <v>155</v>
      </c>
      <c r="C35">
        <v>4</v>
      </c>
      <c r="D35">
        <v>60000</v>
      </c>
      <c r="F35">
        <f>IF(E35="",0,VLOOKUP(E35,$T$2:$X$101,5,0))</f>
        <v>0</v>
      </c>
      <c r="G35">
        <f>IF(E35="","",VLOOKUP(E35,$T$2:$X$101,3,0))</f>
      </c>
      <c r="H35">
        <f>IF(E35="","",VLOOKUP(E35,$T$2:$X$101,4,0))</f>
      </c>
      <c r="J35">
        <f>IF(I35=1,"",IF(I35=2,"ダブル",IF(I35=3,"トリプル",IF(I35=4,"クワドロプル",""))))</f>
      </c>
      <c r="L35">
        <f>IF(K35="",0,VLOOKUP(K35,$T$2:$X$101,5,0))</f>
        <v>0</v>
      </c>
      <c r="M35">
        <f>IF(K35="","",VLOOKUP(K35,$T$2:$X$101,3,0))</f>
      </c>
      <c r="N35">
        <f>IF(K35="","",VLOOKUP(K35,$T$2:$X$101,4,0))</f>
      </c>
      <c r="P35">
        <f>IF(O35=1,"",IF(O35=2,"ダブル",IF(O35=3,"トリプル",IF(O35=4,"クワドロプル",""))))</f>
      </c>
      <c r="Q35" t="str">
        <f>"+"&amp;C35&amp;J35&amp;G35&amp;P35&amp;M35&amp;B35</f>
        <v>+4錐</v>
      </c>
      <c r="R35" s="1">
        <f>D35+F35*I35+L35*O35</f>
        <v>60000</v>
      </c>
      <c r="T35">
        <v>34</v>
      </c>
      <c r="U35" t="s">
        <v>43</v>
      </c>
      <c r="V35" t="s">
        <v>110</v>
      </c>
      <c r="X35">
        <v>4000</v>
      </c>
    </row>
    <row r="36" spans="1:24" ht="13.5">
      <c r="A36" t="s">
        <v>274</v>
      </c>
      <c r="B36" t="s">
        <v>159</v>
      </c>
      <c r="C36">
        <v>9</v>
      </c>
      <c r="D36">
        <v>1500</v>
      </c>
      <c r="E36">
        <v>4</v>
      </c>
      <c r="F36">
        <f>IF(E36="",0,VLOOKUP(E36,$T$2:$X$101,5,0))</f>
        <v>600</v>
      </c>
      <c r="G36" t="str">
        <f>IF(E36="","",VLOOKUP(E36,$T$2:$X$101,3,0))</f>
        <v>ブラッディ</v>
      </c>
      <c r="H36">
        <f>IF(E36="","",VLOOKUP(E36,$T$2:$X$101,4,0))</f>
        <v>0</v>
      </c>
      <c r="I36">
        <v>3</v>
      </c>
      <c r="J36" t="str">
        <f>IF(I36=1,"",IF(I36=2,"ダブル",IF(I36=3,"トリプル",IF(I36=4,"クワドロプル",""))))</f>
        <v>トリプル</v>
      </c>
      <c r="K36">
        <v>2</v>
      </c>
      <c r="L36">
        <f>IF(K36="",0,VLOOKUP(K36,$T$2:$X$101,5,0))</f>
        <v>1300</v>
      </c>
      <c r="M36" t="str">
        <f>IF(K36="","",VLOOKUP(K36,$T$2:$X$101,3,0))</f>
        <v>ボーンド</v>
      </c>
      <c r="N36">
        <f>IF(K36="","",VLOOKUP(K36,$T$2:$X$101,4,0))</f>
        <v>0</v>
      </c>
      <c r="O36">
        <v>1</v>
      </c>
      <c r="P36">
        <f>IF(O36=1,"",IF(O36=2,"ダブル",IF(O36=3,"トリプル",IF(O36=4,"クワドロプル",""))))</f>
      </c>
      <c r="Q36" t="str">
        <f>"+"&amp;C36&amp;J36&amp;G36&amp;P36&amp;M36&amp;B36</f>
        <v>+9トリプルブラッディボーンドバリアスジュル</v>
      </c>
      <c r="R36" s="1">
        <f>D36+F36*I36+L36*O36</f>
        <v>4600</v>
      </c>
      <c r="T36">
        <v>35</v>
      </c>
      <c r="U36" t="s">
        <v>44</v>
      </c>
      <c r="V36" t="s">
        <v>111</v>
      </c>
      <c r="X36">
        <v>1000</v>
      </c>
    </row>
    <row r="37" spans="1:24" ht="13.5">
      <c r="A37" t="s">
        <v>274</v>
      </c>
      <c r="B37" t="s">
        <v>160</v>
      </c>
      <c r="C37">
        <v>8</v>
      </c>
      <c r="D37">
        <v>800</v>
      </c>
      <c r="E37">
        <v>3</v>
      </c>
      <c r="F37">
        <f>IF(E37="",0,VLOOKUP(E37,$T$2:$X$101,5,0))</f>
        <v>1300</v>
      </c>
      <c r="G37" t="str">
        <f>IF(E37="","",VLOOKUP(E37,$T$2:$X$101,3,0))</f>
        <v>タイタン</v>
      </c>
      <c r="H37">
        <f>IF(E37="","",VLOOKUP(E37,$T$2:$X$101,4,0))</f>
        <v>0</v>
      </c>
      <c r="I37">
        <v>2</v>
      </c>
      <c r="J37" t="str">
        <f>IF(I37=1,"",IF(I37=2,"ダブル",IF(I37=3,"トリプル",IF(I37=4,"クワドロプル",""))))</f>
        <v>ダブル</v>
      </c>
      <c r="K37">
        <v>20</v>
      </c>
      <c r="L37">
        <f>IF(K37="",0,VLOOKUP(K37,$T$2:$X$101,5,0))</f>
        <v>600</v>
      </c>
      <c r="M37" t="str">
        <f>IF(K37="","",VLOOKUP(K37,$T$2:$X$101,3,0))</f>
        <v>クリティカル</v>
      </c>
      <c r="N37">
        <f>IF(K37="","",VLOOKUP(K37,$T$2:$X$101,4,0))</f>
        <v>0</v>
      </c>
      <c r="O37">
        <v>1</v>
      </c>
      <c r="P37">
        <f>IF(O37=1,"",IF(O37=2,"ダブル",IF(O37=3,"トリプル",IF(O37=4,"クワドロプル",""))))</f>
      </c>
      <c r="Q37" t="str">
        <f>"+"&amp;C37&amp;J37&amp;G37&amp;P37&amp;M37&amp;B37</f>
        <v>+8ダブルタイタンクリティカルジュル</v>
      </c>
      <c r="R37" s="1">
        <f>D37+F37*I37+L37*O37</f>
        <v>4000</v>
      </c>
      <c r="T37">
        <v>36</v>
      </c>
      <c r="U37" t="s">
        <v>45</v>
      </c>
      <c r="V37" t="s">
        <v>112</v>
      </c>
      <c r="X37">
        <v>1000</v>
      </c>
    </row>
    <row r="38" spans="1:24" ht="13.5">
      <c r="A38" t="s">
        <v>274</v>
      </c>
      <c r="B38" t="s">
        <v>160</v>
      </c>
      <c r="C38">
        <v>7</v>
      </c>
      <c r="D38">
        <v>500</v>
      </c>
      <c r="E38">
        <v>20</v>
      </c>
      <c r="F38">
        <f>IF(E38="",0,VLOOKUP(E38,$T$2:$X$101,5,0))</f>
        <v>600</v>
      </c>
      <c r="G38" t="str">
        <f>IF(E38="","",VLOOKUP(E38,$T$2:$X$101,3,0))</f>
        <v>クリティカル</v>
      </c>
      <c r="H38">
        <f>IF(E38="","",VLOOKUP(E38,$T$2:$X$101,4,0))</f>
        <v>0</v>
      </c>
      <c r="I38">
        <v>3</v>
      </c>
      <c r="J38" t="str">
        <f>IF(I38=1,"",IF(I38=2,"ダブル",IF(I38=3,"トリプル",IF(I38=4,"クワドロプル",""))))</f>
        <v>トリプル</v>
      </c>
      <c r="L38">
        <f>IF(K38="",0,VLOOKUP(K38,$T$2:$X$101,5,0))</f>
        <v>0</v>
      </c>
      <c r="M38">
        <f>IF(K38="","",VLOOKUP(K38,$T$2:$X$101,3,0))</f>
      </c>
      <c r="N38">
        <f>IF(K38="","",VLOOKUP(K38,$T$2:$X$101,4,0))</f>
      </c>
      <c r="P38">
        <f>IF(O38=1,"",IF(O38=2,"ダブル",IF(O38=3,"トリプル",IF(O38=4,"クワドロプル",""))))</f>
      </c>
      <c r="Q38" t="str">
        <f>"+"&amp;C38&amp;J38&amp;G38&amp;P38&amp;M38&amp;B38</f>
        <v>+7トリプルクリティカルジュル</v>
      </c>
      <c r="R38" s="1">
        <f>D38+F38*I38+L38*O38</f>
        <v>2300</v>
      </c>
      <c r="T38">
        <v>37</v>
      </c>
      <c r="U38" t="s">
        <v>46</v>
      </c>
      <c r="V38" t="s">
        <v>113</v>
      </c>
      <c r="X38">
        <v>2500</v>
      </c>
    </row>
    <row r="39" spans="1:24" ht="13.5">
      <c r="A39" t="s">
        <v>274</v>
      </c>
      <c r="B39" t="s">
        <v>160</v>
      </c>
      <c r="C39">
        <v>7</v>
      </c>
      <c r="D39">
        <v>500</v>
      </c>
      <c r="E39">
        <v>14</v>
      </c>
      <c r="F39">
        <f>IF(E39="",0,VLOOKUP(E39,$T$2:$X$101,5,0))</f>
        <v>400</v>
      </c>
      <c r="G39" t="str">
        <f>IF(E39="","",VLOOKUP(E39,$T$2:$X$101,3,0))</f>
        <v>エンシェント</v>
      </c>
      <c r="H39">
        <f>IF(E39="","",VLOOKUP(E39,$T$2:$X$101,4,0))</f>
        <v>0</v>
      </c>
      <c r="I39">
        <v>3</v>
      </c>
      <c r="J39" t="str">
        <f>IF(I39=1,"",IF(I39=2,"ダブル",IF(I39=3,"トリプル",IF(I39=4,"クワドロプル",""))))</f>
        <v>トリプル</v>
      </c>
      <c r="L39">
        <f>IF(K39="",0,VLOOKUP(K39,$T$2:$X$101,5,0))</f>
        <v>0</v>
      </c>
      <c r="M39">
        <f>IF(K39="","",VLOOKUP(K39,$T$2:$X$101,3,0))</f>
      </c>
      <c r="N39">
        <f>IF(K39="","",VLOOKUP(K39,$T$2:$X$101,4,0))</f>
      </c>
      <c r="P39">
        <f>IF(O39=1,"",IF(O39=2,"ダブル",IF(O39=3,"トリプル",IF(O39=4,"クワドロプル",""))))</f>
      </c>
      <c r="Q39" t="str">
        <f>"+"&amp;C39&amp;J39&amp;G39&amp;P39&amp;M39&amp;B39</f>
        <v>+7トリプルエンシェントジュル</v>
      </c>
      <c r="R39" s="1">
        <f>D39+F39*I39+L39*O39</f>
        <v>1700</v>
      </c>
      <c r="T39">
        <v>38</v>
      </c>
      <c r="U39" t="s">
        <v>47</v>
      </c>
      <c r="V39" t="s">
        <v>114</v>
      </c>
      <c r="X39">
        <v>500</v>
      </c>
    </row>
    <row r="40" spans="1:24" ht="13.5">
      <c r="A40" t="s">
        <v>274</v>
      </c>
      <c r="B40" t="s">
        <v>161</v>
      </c>
      <c r="C40">
        <v>6</v>
      </c>
      <c r="D40">
        <v>100</v>
      </c>
      <c r="E40">
        <v>22</v>
      </c>
      <c r="F40">
        <f>IF(E40="",0,VLOOKUP(E40,$T$2:$X$101,5,0))</f>
        <v>400</v>
      </c>
      <c r="G40" t="str">
        <f>IF(E40="","",VLOOKUP(E40,$T$2:$X$101,3,0))</f>
        <v>ハイブリッド</v>
      </c>
      <c r="H40">
        <f>IF(E40="","",VLOOKUP(E40,$T$2:$X$101,4,0))</f>
        <v>0</v>
      </c>
      <c r="I40">
        <v>2</v>
      </c>
      <c r="J40" t="str">
        <f>IF(I40=1,"",IF(I40=2,"ダブル",IF(I40=3,"トリプル",IF(I40=4,"クワドロプル",""))))</f>
        <v>ダブル</v>
      </c>
      <c r="L40">
        <f>IF(K40="",0,VLOOKUP(K40,$T$2:$X$101,5,0))</f>
        <v>0</v>
      </c>
      <c r="M40">
        <f>IF(K40="","",VLOOKUP(K40,$T$2:$X$101,3,0))</f>
      </c>
      <c r="N40">
        <f>IF(K40="","",VLOOKUP(K40,$T$2:$X$101,4,0))</f>
      </c>
      <c r="P40">
        <f>IF(O40=1,"",IF(O40=2,"ダブル",IF(O40=3,"トリプル",IF(O40=4,"クワドロプル",""))))</f>
      </c>
      <c r="Q40" t="str">
        <f>"+"&amp;C40&amp;J40&amp;G40&amp;P40&amp;M40&amp;B40</f>
        <v>+6ダブルハイブリッドカタール</v>
      </c>
      <c r="R40" s="1">
        <f>D40+F40*I40+L40*O40</f>
        <v>900</v>
      </c>
      <c r="T40">
        <v>39</v>
      </c>
      <c r="U40" t="s">
        <v>48</v>
      </c>
      <c r="V40" t="s">
        <v>116</v>
      </c>
      <c r="X40">
        <v>6000</v>
      </c>
    </row>
    <row r="41" spans="1:24" ht="13.5">
      <c r="A41" t="s">
        <v>274</v>
      </c>
      <c r="B41" t="s">
        <v>161</v>
      </c>
      <c r="C41">
        <v>6</v>
      </c>
      <c r="D41">
        <v>100</v>
      </c>
      <c r="E41">
        <v>22</v>
      </c>
      <c r="F41">
        <f>IF(E41="",0,VLOOKUP(E41,$T$2:$X$101,5,0))</f>
        <v>400</v>
      </c>
      <c r="G41" t="str">
        <f>IF(E41="","",VLOOKUP(E41,$T$2:$X$101,3,0))</f>
        <v>ハイブリッド</v>
      </c>
      <c r="H41">
        <f>IF(E41="","",VLOOKUP(E41,$T$2:$X$101,4,0))</f>
        <v>0</v>
      </c>
      <c r="I41">
        <v>3</v>
      </c>
      <c r="J41" t="str">
        <f>IF(I41=1,"",IF(I41=2,"ダブル",IF(I41=3,"トリプル",IF(I41=4,"クワドロプル",""))))</f>
        <v>トリプル</v>
      </c>
      <c r="L41">
        <f>IF(K41="",0,VLOOKUP(K41,$T$2:$X$101,5,0))</f>
        <v>0</v>
      </c>
      <c r="M41">
        <f>IF(K41="","",VLOOKUP(K41,$T$2:$X$101,3,0))</f>
      </c>
      <c r="N41">
        <f>IF(K41="","",VLOOKUP(K41,$T$2:$X$101,4,0))</f>
      </c>
      <c r="P41">
        <f>IF(O41=1,"",IF(O41=2,"ダブル",IF(O41=3,"トリプル",IF(O41=4,"クワドロプル",""))))</f>
      </c>
      <c r="Q41" t="str">
        <f>"+"&amp;C41&amp;J41&amp;G41&amp;P41&amp;M41&amp;B41</f>
        <v>+6トリプルハイブリッドカタール</v>
      </c>
      <c r="R41" s="1">
        <f>D41+F41*I41+L41*O41</f>
        <v>1300</v>
      </c>
      <c r="T41">
        <v>40</v>
      </c>
      <c r="U41" t="s">
        <v>49</v>
      </c>
      <c r="W41" t="s">
        <v>115</v>
      </c>
      <c r="X41">
        <v>6000</v>
      </c>
    </row>
    <row r="42" spans="1:24" ht="13.5">
      <c r="A42" t="s">
        <v>274</v>
      </c>
      <c r="B42" t="s">
        <v>162</v>
      </c>
      <c r="C42">
        <v>4</v>
      </c>
      <c r="D42">
        <v>13000</v>
      </c>
      <c r="E42">
        <v>4</v>
      </c>
      <c r="F42">
        <f>IF(E42="",0,VLOOKUP(E42,$T$2:$X$101,5,0))</f>
        <v>600</v>
      </c>
      <c r="G42" t="str">
        <f>IF(E42="","",VLOOKUP(E42,$T$2:$X$101,3,0))</f>
        <v>ブラッディ</v>
      </c>
      <c r="H42">
        <f>IF(E42="","",VLOOKUP(E42,$T$2:$X$101,4,0))</f>
        <v>0</v>
      </c>
      <c r="J42">
        <f>IF(I42=1,"",IF(I42=2,"ダブル",IF(I42=3,"トリプル",IF(I42=4,"クワドロプル",""))))</f>
      </c>
      <c r="L42">
        <f>IF(K42="",0,VLOOKUP(K42,$T$2:$X$101,5,0))</f>
        <v>0</v>
      </c>
      <c r="M42">
        <f>IF(K42="","",VLOOKUP(K42,$T$2:$X$101,3,0))</f>
      </c>
      <c r="N42">
        <f>IF(K42="","",VLOOKUP(K42,$T$2:$X$101,4,0))</f>
      </c>
      <c r="P42">
        <f>IF(O42=1,"",IF(O42=2,"ダブル",IF(O42=3,"トリプル",IF(O42=4,"クワドロプル",""))))</f>
      </c>
      <c r="Q42" t="str">
        <f>"+"&amp;C42&amp;J42&amp;G42&amp;P42&amp;M42&amp;B42</f>
        <v>+4ブラッディ裏切り者</v>
      </c>
      <c r="R42" s="1">
        <f>D42+F42*I42+L42*O42</f>
        <v>13000</v>
      </c>
      <c r="T42">
        <v>41</v>
      </c>
      <c r="U42" t="s">
        <v>50</v>
      </c>
      <c r="V42" t="s">
        <v>117</v>
      </c>
      <c r="X42">
        <v>800</v>
      </c>
    </row>
    <row r="43" spans="1:24" ht="13.5">
      <c r="A43" t="s">
        <v>274</v>
      </c>
      <c r="B43" t="s">
        <v>163</v>
      </c>
      <c r="C43">
        <v>4</v>
      </c>
      <c r="D43">
        <v>400</v>
      </c>
      <c r="F43">
        <f>IF(E43="",0,VLOOKUP(E43,$T$2:$X$101,5,0))</f>
        <v>0</v>
      </c>
      <c r="G43">
        <f>IF(E43="","",VLOOKUP(E43,$T$2:$X$101,3,0))</f>
      </c>
      <c r="H43">
        <f>IF(E43="","",VLOOKUP(E43,$T$2:$X$101,4,0))</f>
      </c>
      <c r="J43">
        <f>IF(I43=1,"",IF(I43=2,"ダブル",IF(I43=3,"トリプル",IF(I43=4,"クワドロプル",""))))</f>
      </c>
      <c r="L43">
        <f>IF(K43="",0,VLOOKUP(K43,$T$2:$X$101,5,0))</f>
        <v>0</v>
      </c>
      <c r="M43">
        <f>IF(K43="","",VLOOKUP(K43,$T$2:$X$101,3,0))</f>
      </c>
      <c r="N43">
        <f>IF(K43="","",VLOOKUP(K43,$T$2:$X$101,4,0))</f>
      </c>
      <c r="P43">
        <f>IF(O43=1,"",IF(O43=2,"ダブル",IF(O43=3,"トリプル",IF(O43=4,"クワドロプル",""))))</f>
      </c>
      <c r="Q43" t="str">
        <f>"+"&amp;C43&amp;J43&amp;G43&amp;P43&amp;M43&amp;B43</f>
        <v>+4インバーススケイル</v>
      </c>
      <c r="R43" s="1">
        <f>D43+F43*I43+L43*O43</f>
        <v>400</v>
      </c>
      <c r="T43">
        <v>42</v>
      </c>
      <c r="U43" t="s">
        <v>51</v>
      </c>
      <c r="V43" t="s">
        <v>118</v>
      </c>
      <c r="X43">
        <v>1500</v>
      </c>
    </row>
    <row r="44" spans="1:24" ht="13.5">
      <c r="A44" t="s">
        <v>274</v>
      </c>
      <c r="B44" t="s">
        <v>164</v>
      </c>
      <c r="C44">
        <v>4</v>
      </c>
      <c r="D44">
        <v>1500</v>
      </c>
      <c r="F44">
        <f>IF(E44="",0,VLOOKUP(E44,$T$2:$X$101,5,0))</f>
        <v>0</v>
      </c>
      <c r="G44">
        <f>IF(E44="","",VLOOKUP(E44,$T$2:$X$101,3,0))</f>
      </c>
      <c r="H44">
        <f>IF(E44="","",VLOOKUP(E44,$T$2:$X$101,4,0))</f>
      </c>
      <c r="J44">
        <f>IF(I44=1,"",IF(I44=2,"ダブル",IF(I44=3,"トリプル",IF(I44=4,"クワドロプル",""))))</f>
      </c>
      <c r="L44">
        <f>IF(K44="",0,VLOOKUP(K44,$T$2:$X$101,5,0))</f>
        <v>0</v>
      </c>
      <c r="M44">
        <f>IF(K44="","",VLOOKUP(K44,$T$2:$X$101,3,0))</f>
      </c>
      <c r="N44">
        <f>IF(K44="","",VLOOKUP(K44,$T$2:$X$101,4,0))</f>
      </c>
      <c r="P44">
        <f>IF(O44=1,"",IF(O44=2,"ダブル",IF(O44=3,"トリプル",IF(O44=4,"クワドロプル",""))))</f>
      </c>
      <c r="Q44" t="str">
        <f>"+"&amp;C44&amp;J44&amp;G44&amp;P44&amp;M44&amp;B44</f>
        <v>+4ブラッディティアー</v>
      </c>
      <c r="R44" s="1">
        <f>D44+F44*I44+L44*O44</f>
        <v>1500</v>
      </c>
      <c r="T44">
        <v>43</v>
      </c>
      <c r="U44" t="s">
        <v>52</v>
      </c>
      <c r="V44" t="s">
        <v>119</v>
      </c>
      <c r="X44">
        <v>400</v>
      </c>
    </row>
    <row r="45" spans="1:24" ht="13.5">
      <c r="A45" t="s">
        <v>275</v>
      </c>
      <c r="B45" t="s">
        <v>166</v>
      </c>
      <c r="C45">
        <v>9</v>
      </c>
      <c r="D45">
        <v>200</v>
      </c>
      <c r="E45">
        <v>18</v>
      </c>
      <c r="F45">
        <f>IF(E45="",0,VLOOKUP(E45,$T$2:$X$101,5,0))</f>
        <v>100</v>
      </c>
      <c r="G45" t="str">
        <f>IF(E45="","",VLOOKUP(E45,$T$2:$X$101,3,0))</f>
        <v>ウルヴァリン</v>
      </c>
      <c r="H45">
        <f>IF(E45="","",VLOOKUP(E45,$T$2:$X$101,4,0))</f>
        <v>0</v>
      </c>
      <c r="I45">
        <v>4</v>
      </c>
      <c r="J45" t="str">
        <f>IF(I45=1,"",IF(I45=2,"ダブル",IF(I45=3,"トリプル",IF(I45=4,"クワドロプル",""))))</f>
        <v>クワドロプル</v>
      </c>
      <c r="L45">
        <f>IF(K45="",0,VLOOKUP(K45,$T$2:$X$101,5,0))</f>
        <v>0</v>
      </c>
      <c r="M45">
        <f>IF(K45="","",VLOOKUP(K45,$T$2:$X$101,3,0))</f>
      </c>
      <c r="N45">
        <f>IF(K45="","",VLOOKUP(K45,$T$2:$X$101,4,0))</f>
      </c>
      <c r="P45">
        <f>IF(O45=1,"",IF(O45=2,"ダブル",IF(O45=3,"トリプル",IF(O45=4,"クワドロプル",""))))</f>
      </c>
      <c r="Q45" t="str">
        <f>"+"&amp;C45&amp;J45&amp;G45&amp;P45&amp;M45&amp;B45</f>
        <v>+9クワドロプルウルヴァリンメイス</v>
      </c>
      <c r="R45" s="1">
        <f>D45+F45*I45+L45*O45</f>
        <v>600</v>
      </c>
      <c r="T45">
        <v>44</v>
      </c>
      <c r="U45" t="s">
        <v>53</v>
      </c>
      <c r="V45" t="s">
        <v>120</v>
      </c>
      <c r="X45">
        <v>1000</v>
      </c>
    </row>
    <row r="46" spans="1:24" ht="13.5">
      <c r="A46" t="s">
        <v>275</v>
      </c>
      <c r="B46" t="s">
        <v>167</v>
      </c>
      <c r="C46">
        <v>8</v>
      </c>
      <c r="D46">
        <v>800</v>
      </c>
      <c r="E46">
        <v>2</v>
      </c>
      <c r="F46">
        <f>IF(E46="",0,VLOOKUP(E46,$T$2:$X$101,5,0))</f>
        <v>1300</v>
      </c>
      <c r="G46" t="str">
        <f>IF(E46="","",VLOOKUP(E46,$T$2:$X$101,3,0))</f>
        <v>ボーンド</v>
      </c>
      <c r="H46">
        <f>IF(E46="","",VLOOKUP(E46,$T$2:$X$101,4,0))</f>
        <v>0</v>
      </c>
      <c r="I46">
        <v>3</v>
      </c>
      <c r="J46" t="str">
        <f>IF(I46=1,"",IF(I46=2,"ダブル",IF(I46=3,"トリプル",IF(I46=4,"クワドロプル",""))))</f>
        <v>トリプル</v>
      </c>
      <c r="L46">
        <f>IF(K46="",0,VLOOKUP(K46,$T$2:$X$101,5,0))</f>
        <v>0</v>
      </c>
      <c r="M46">
        <f>IF(K46="","",VLOOKUP(K46,$T$2:$X$101,3,0))</f>
      </c>
      <c r="N46">
        <f>IF(K46="","",VLOOKUP(K46,$T$2:$X$101,4,0))</f>
      </c>
      <c r="P46">
        <f>IF(O46=1,"",IF(O46=2,"ダブル",IF(O46=3,"トリプル",IF(O46=4,"クワドロプル",""))))</f>
      </c>
      <c r="Q46" t="str">
        <f>"+"&amp;C46&amp;J46&amp;G46&amp;P46&amp;M46&amp;B46</f>
        <v>+8トリプルボーンドチェイン</v>
      </c>
      <c r="R46" s="1">
        <f>D46+F46*I46+L46*O46</f>
        <v>4700</v>
      </c>
      <c r="T46">
        <v>45</v>
      </c>
      <c r="U46" t="s">
        <v>54</v>
      </c>
      <c r="V46" t="s">
        <v>121</v>
      </c>
      <c r="X46">
        <v>1000</v>
      </c>
    </row>
    <row r="47" spans="1:20" ht="13.5">
      <c r="A47" t="s">
        <v>275</v>
      </c>
      <c r="B47" t="s">
        <v>168</v>
      </c>
      <c r="C47">
        <v>8</v>
      </c>
      <c r="D47">
        <v>800</v>
      </c>
      <c r="E47">
        <v>3</v>
      </c>
      <c r="F47">
        <f>IF(E47="",0,VLOOKUP(E47,$T$2:$X$101,5,0))</f>
        <v>1300</v>
      </c>
      <c r="G47" t="str">
        <f>IF(E47="","",VLOOKUP(E47,$T$2:$X$101,3,0))</f>
        <v>タイタン</v>
      </c>
      <c r="H47">
        <f>IF(E47="","",VLOOKUP(E47,$T$2:$X$101,4,0))</f>
        <v>0</v>
      </c>
      <c r="I47">
        <v>3</v>
      </c>
      <c r="J47" t="str">
        <f>IF(I47=1,"",IF(I47=2,"ダブル",IF(I47=3,"トリプル",IF(I47=4,"クワドロプル",""))))</f>
        <v>トリプル</v>
      </c>
      <c r="L47">
        <f>IF(K47="",0,VLOOKUP(K47,$T$2:$X$101,5,0))</f>
        <v>0</v>
      </c>
      <c r="M47">
        <f>IF(K47="","",VLOOKUP(K47,$T$2:$X$101,3,0))</f>
      </c>
      <c r="N47">
        <f>IF(K47="","",VLOOKUP(K47,$T$2:$X$101,4,0))</f>
      </c>
      <c r="P47">
        <f>IF(O47=1,"",IF(O47=2,"ダブル",IF(O47=3,"トリプル",IF(O47=4,"クワドロプル",""))))</f>
      </c>
      <c r="Q47" t="str">
        <f>"+"&amp;C47&amp;J47&amp;G47&amp;P47&amp;M47&amp;B47</f>
        <v>+8トリプルタイタンチェイン</v>
      </c>
      <c r="R47" s="1">
        <f>D47+F47*I47+L47*O47</f>
        <v>4700</v>
      </c>
      <c r="T47">
        <v>46</v>
      </c>
    </row>
    <row r="48" spans="1:24" ht="13.5">
      <c r="A48" t="s">
        <v>275</v>
      </c>
      <c r="B48" t="s">
        <v>168</v>
      </c>
      <c r="C48">
        <v>8</v>
      </c>
      <c r="D48">
        <v>800</v>
      </c>
      <c r="E48">
        <v>4</v>
      </c>
      <c r="F48">
        <f>IF(E48="",0,VLOOKUP(E48,$T$2:$X$101,5,0))</f>
        <v>600</v>
      </c>
      <c r="G48" t="str">
        <f>IF(E48="","",VLOOKUP(E48,$T$2:$X$101,3,0))</f>
        <v>ブラッディ</v>
      </c>
      <c r="H48">
        <f>IF(E48="","",VLOOKUP(E48,$T$2:$X$101,4,0))</f>
        <v>0</v>
      </c>
      <c r="I48">
        <v>3</v>
      </c>
      <c r="J48" t="str">
        <f>IF(I48=1,"",IF(I48=2,"ダブル",IF(I48=3,"トリプル",IF(I48=4,"クワドロプル",""))))</f>
        <v>トリプル</v>
      </c>
      <c r="L48">
        <f>IF(K48="",0,VLOOKUP(K48,$T$2:$X$101,5,0))</f>
        <v>0</v>
      </c>
      <c r="M48">
        <f>IF(K48="","",VLOOKUP(K48,$T$2:$X$101,3,0))</f>
      </c>
      <c r="N48">
        <f>IF(K48="","",VLOOKUP(K48,$T$2:$X$101,4,0))</f>
      </c>
      <c r="P48">
        <f>IF(O48=1,"",IF(O48=2,"ダブル",IF(O48=3,"トリプル",IF(O48=4,"クワドロプル",""))))</f>
      </c>
      <c r="Q48" t="str">
        <f>"+"&amp;C48&amp;J48&amp;G48&amp;P48&amp;M48&amp;B48</f>
        <v>+8トリプルブラッディチェイン</v>
      </c>
      <c r="R48" s="1">
        <f>D48+F48*I48+L48*O48</f>
        <v>2600</v>
      </c>
      <c r="T48">
        <v>47</v>
      </c>
      <c r="U48" t="s">
        <v>55</v>
      </c>
      <c r="V48" t="s">
        <v>122</v>
      </c>
      <c r="X48">
        <v>1000</v>
      </c>
    </row>
    <row r="49" spans="1:24" ht="13.5">
      <c r="A49" t="s">
        <v>275</v>
      </c>
      <c r="B49" t="s">
        <v>168</v>
      </c>
      <c r="C49">
        <v>8</v>
      </c>
      <c r="D49">
        <v>800</v>
      </c>
      <c r="E49">
        <v>5</v>
      </c>
      <c r="F49">
        <f>IF(E49="",0,VLOOKUP(E49,$T$2:$X$101,5,0))</f>
        <v>400</v>
      </c>
      <c r="G49" t="str">
        <f>IF(E49="","",VLOOKUP(E49,$T$2:$X$101,3,0))</f>
        <v>クレーマロウス</v>
      </c>
      <c r="H49">
        <f>IF(E49="","",VLOOKUP(E49,$T$2:$X$101,4,0))</f>
        <v>0</v>
      </c>
      <c r="I49">
        <v>3</v>
      </c>
      <c r="J49" t="str">
        <f>IF(I49=1,"",IF(I49=2,"ダブル",IF(I49=3,"トリプル",IF(I49=4,"クワドロプル",""))))</f>
        <v>トリプル</v>
      </c>
      <c r="L49">
        <f>IF(K49="",0,VLOOKUP(K49,$T$2:$X$101,5,0))</f>
        <v>0</v>
      </c>
      <c r="M49">
        <f>IF(K49="","",VLOOKUP(K49,$T$2:$X$101,3,0))</f>
      </c>
      <c r="N49">
        <f>IF(K49="","",VLOOKUP(K49,$T$2:$X$101,4,0))</f>
      </c>
      <c r="P49">
        <f>IF(O49=1,"",IF(O49=2,"ダブル",IF(O49=3,"トリプル",IF(O49=4,"クワドロプル",""))))</f>
      </c>
      <c r="Q49" t="str">
        <f>"+"&amp;C49&amp;J49&amp;G49&amp;P49&amp;M49&amp;B49</f>
        <v>+8トリプルクレーマロウスチェイン</v>
      </c>
      <c r="R49" s="1">
        <f>D49+F49*I49+L49*O49</f>
        <v>2000</v>
      </c>
      <c r="T49">
        <v>48</v>
      </c>
      <c r="U49" t="s">
        <v>56</v>
      </c>
      <c r="V49" t="s">
        <v>123</v>
      </c>
      <c r="X49">
        <v>600</v>
      </c>
    </row>
    <row r="50" spans="1:24" ht="13.5">
      <c r="A50" t="s">
        <v>275</v>
      </c>
      <c r="B50" t="s">
        <v>168</v>
      </c>
      <c r="C50">
        <v>8</v>
      </c>
      <c r="D50">
        <v>800</v>
      </c>
      <c r="E50">
        <v>6</v>
      </c>
      <c r="F50">
        <f>IF(E50="",0,VLOOKUP(E50,$T$2:$X$101,5,0))</f>
        <v>2000</v>
      </c>
      <c r="G50" t="str">
        <f>IF(E50="","",VLOOKUP(E50,$T$2:$X$101,3,0))</f>
        <v>ビホルダー</v>
      </c>
      <c r="H50">
        <f>IF(E50="","",VLOOKUP(E50,$T$2:$X$101,4,0))</f>
        <v>0</v>
      </c>
      <c r="I50">
        <v>3</v>
      </c>
      <c r="J50" t="str">
        <f>IF(I50=1,"",IF(I50=2,"ダブル",IF(I50=3,"トリプル",IF(I50=4,"クワドロプル",""))))</f>
        <v>トリプル</v>
      </c>
      <c r="L50">
        <f>IF(K50="",0,VLOOKUP(K50,$T$2:$X$101,5,0))</f>
        <v>0</v>
      </c>
      <c r="M50">
        <f>IF(K50="","",VLOOKUP(K50,$T$2:$X$101,3,0))</f>
      </c>
      <c r="N50">
        <f>IF(K50="","",VLOOKUP(K50,$T$2:$X$101,4,0))</f>
      </c>
      <c r="P50">
        <f>IF(O50=1,"",IF(O50=2,"ダブル",IF(O50=3,"トリプル",IF(O50=4,"クワドロプル",""))))</f>
      </c>
      <c r="Q50" t="str">
        <f>"+"&amp;C50&amp;J50&amp;G50&amp;P50&amp;M50&amp;B50</f>
        <v>+8トリプルビホルダーチェイン</v>
      </c>
      <c r="R50" s="1">
        <f>D50+F50*I50+L50*O50</f>
        <v>6800</v>
      </c>
      <c r="T50">
        <v>49</v>
      </c>
      <c r="U50" t="s">
        <v>57</v>
      </c>
      <c r="W50" t="s">
        <v>124</v>
      </c>
      <c r="X50">
        <v>600</v>
      </c>
    </row>
    <row r="51" spans="1:24" ht="13.5">
      <c r="A51" t="s">
        <v>275</v>
      </c>
      <c r="B51" t="s">
        <v>168</v>
      </c>
      <c r="C51">
        <v>8</v>
      </c>
      <c r="D51">
        <v>800</v>
      </c>
      <c r="E51">
        <v>10</v>
      </c>
      <c r="F51">
        <f>IF(E51="",0,VLOOKUP(E51,$T$2:$X$101,5,0))</f>
        <v>800</v>
      </c>
      <c r="G51" t="str">
        <f>IF(E51="","",VLOOKUP(E51,$T$2:$X$101,3,0))</f>
        <v>ハロウド</v>
      </c>
      <c r="H51">
        <f>IF(E51="","",VLOOKUP(E51,$T$2:$X$101,4,0))</f>
        <v>0</v>
      </c>
      <c r="I51">
        <v>3</v>
      </c>
      <c r="J51" t="str">
        <f>IF(I51=1,"",IF(I51=2,"ダブル",IF(I51=3,"トリプル",IF(I51=4,"クワドロプル",""))))</f>
        <v>トリプル</v>
      </c>
      <c r="L51">
        <f>IF(K51="",0,VLOOKUP(K51,$T$2:$X$101,5,0))</f>
        <v>0</v>
      </c>
      <c r="M51">
        <f>IF(K51="","",VLOOKUP(K51,$T$2:$X$101,3,0))</f>
      </c>
      <c r="N51">
        <f>IF(K51="","",VLOOKUP(K51,$T$2:$X$101,4,0))</f>
      </c>
      <c r="P51">
        <f>IF(O51=1,"",IF(O51=2,"ダブル",IF(O51=3,"トリプル",IF(O51=4,"クワドロプル",""))))</f>
      </c>
      <c r="Q51" t="str">
        <f>"+"&amp;C51&amp;J51&amp;G51&amp;P51&amp;M51&amp;B51</f>
        <v>+8トリプルハロウドチェイン</v>
      </c>
      <c r="R51" s="1">
        <f>D51+F51*I51+L51*O51</f>
        <v>3200</v>
      </c>
      <c r="T51">
        <v>50</v>
      </c>
      <c r="U51" t="s">
        <v>58</v>
      </c>
      <c r="X51">
        <v>800</v>
      </c>
    </row>
    <row r="52" spans="1:24" ht="13.5">
      <c r="A52" t="s">
        <v>275</v>
      </c>
      <c r="B52" t="s">
        <v>171</v>
      </c>
      <c r="C52">
        <v>4</v>
      </c>
      <c r="D52">
        <v>5000</v>
      </c>
      <c r="F52">
        <f>IF(E52="",0,VLOOKUP(E52,$T$2:$X$101,5,0))</f>
        <v>0</v>
      </c>
      <c r="G52">
        <f>IF(E52="","",VLOOKUP(E52,$T$2:$X$101,3,0))</f>
      </c>
      <c r="H52">
        <f>IF(E52="","",VLOOKUP(E52,$T$2:$X$101,4,0))</f>
      </c>
      <c r="J52">
        <f>IF(I52=1,"",IF(I52=2,"ダブル",IF(I52=3,"トリプル",IF(I52=4,"クワドロプル",""))))</f>
      </c>
      <c r="L52">
        <f>IF(K52="",0,VLOOKUP(K52,$T$2:$X$101,5,0))</f>
        <v>0</v>
      </c>
      <c r="M52">
        <f>IF(K52="","",VLOOKUP(K52,$T$2:$X$101,3,0))</f>
      </c>
      <c r="N52">
        <f>IF(K52="","",VLOOKUP(K52,$T$2:$X$101,4,0))</f>
      </c>
      <c r="P52">
        <f>IF(O52=1,"",IF(O52=2,"ダブル",IF(O52=3,"トリプル",IF(O52=4,"クワドロプル",""))))</f>
      </c>
      <c r="Q52" t="str">
        <f>"+"&amp;C52&amp;J52&amp;G52&amp;P52&amp;M52&amp;B52</f>
        <v>+4グランドクロス</v>
      </c>
      <c r="R52" s="1">
        <f>D52+F52*I52+L52*O52</f>
        <v>5000</v>
      </c>
      <c r="T52">
        <v>51</v>
      </c>
      <c r="U52" t="s">
        <v>59</v>
      </c>
      <c r="V52" t="s">
        <v>125</v>
      </c>
      <c r="X52">
        <v>2500</v>
      </c>
    </row>
    <row r="53" spans="1:24" ht="13.5">
      <c r="A53" t="s">
        <v>276</v>
      </c>
      <c r="B53" t="s">
        <v>172</v>
      </c>
      <c r="C53">
        <v>7</v>
      </c>
      <c r="D53">
        <v>5</v>
      </c>
      <c r="E53">
        <v>12</v>
      </c>
      <c r="F53">
        <f>IF(E53="",0,VLOOKUP(E53,$T$2:$X$101,5,0))</f>
        <v>500</v>
      </c>
      <c r="G53" t="str">
        <f>IF(E53="","",VLOOKUP(E53,$T$2:$X$101,3,0))</f>
        <v>バイタル</v>
      </c>
      <c r="H53">
        <f>IF(E53="","",VLOOKUP(E53,$T$2:$X$101,4,0))</f>
        <v>0</v>
      </c>
      <c r="I53">
        <v>4</v>
      </c>
      <c r="J53" t="str">
        <f>IF(I53=1,"",IF(I53=2,"ダブル",IF(I53=3,"トリプル",IF(I53=4,"クワドロプル",""))))</f>
        <v>クワドロプル</v>
      </c>
      <c r="L53">
        <f>IF(K53="",0,VLOOKUP(K53,$T$2:$X$101,5,0))</f>
        <v>0</v>
      </c>
      <c r="M53">
        <f>IF(K53="","",VLOOKUP(K53,$T$2:$X$101,3,0))</f>
      </c>
      <c r="N53">
        <f>IF(K53="","",VLOOKUP(K53,$T$2:$X$101,4,0))</f>
      </c>
      <c r="P53">
        <f>IF(O53=1,"",IF(O53=2,"ダブル",IF(O53=3,"トリプル",IF(O53=4,"クワドロプル",""))))</f>
      </c>
      <c r="Q53" t="str">
        <f>"+"&amp;C53&amp;J53&amp;G53&amp;P53&amp;M53&amp;B53</f>
        <v>+7クワドロプルバイタルロッド</v>
      </c>
      <c r="R53" s="1">
        <f>D53+F53*I53+L53*O53</f>
        <v>2005</v>
      </c>
      <c r="T53">
        <v>52</v>
      </c>
      <c r="U53" t="s">
        <v>60</v>
      </c>
      <c r="W53" t="s">
        <v>126</v>
      </c>
      <c r="X53">
        <v>500</v>
      </c>
    </row>
    <row r="54" spans="1:24" ht="13.5">
      <c r="A54" t="s">
        <v>276</v>
      </c>
      <c r="B54" t="s">
        <v>174</v>
      </c>
      <c r="C54">
        <v>6</v>
      </c>
      <c r="D54">
        <v>5</v>
      </c>
      <c r="E54">
        <v>13</v>
      </c>
      <c r="F54">
        <f>IF(E54="",0,VLOOKUP(E54,$T$2:$X$101,5,0))</f>
        <v>100</v>
      </c>
      <c r="G54" t="str">
        <f>IF(E54="","",VLOOKUP(E54,$T$2:$X$101,3,0))</f>
        <v>デクストロース</v>
      </c>
      <c r="H54">
        <f>IF(E54="","",VLOOKUP(E54,$T$2:$X$101,4,0))</f>
        <v>0</v>
      </c>
      <c r="I54">
        <v>2</v>
      </c>
      <c r="J54" t="str">
        <f>IF(I54=1,"",IF(I54=2,"ダブル",IF(I54=3,"トリプル",IF(I54=4,"クワドロプル",""))))</f>
        <v>ダブル</v>
      </c>
      <c r="K54">
        <v>17</v>
      </c>
      <c r="L54">
        <f>IF(K54="",0,VLOOKUP(K54,$T$2:$X$101,5,0))</f>
        <v>100</v>
      </c>
      <c r="M54" t="str">
        <f>IF(K54="","",VLOOKUP(K54,$T$2:$X$101,3,0))</f>
        <v>スピリット</v>
      </c>
      <c r="N54">
        <f>IF(K54="","",VLOOKUP(K54,$T$2:$X$101,4,0))</f>
        <v>0</v>
      </c>
      <c r="O54">
        <v>1</v>
      </c>
      <c r="P54">
        <f>IF(O54=1,"",IF(O54=2,"ダブル",IF(O54=3,"トリプル",IF(O54=4,"クワドロプル",""))))</f>
      </c>
      <c r="Q54" t="str">
        <f>"+"&amp;C54&amp;J54&amp;G54&amp;P54&amp;M54&amp;B54</f>
        <v>+6ダブルデクストローススピリットスタッフ</v>
      </c>
      <c r="R54" s="1">
        <f>D54+F54*I54+L54*O54</f>
        <v>305</v>
      </c>
      <c r="T54">
        <v>53</v>
      </c>
      <c r="U54" t="s">
        <v>61</v>
      </c>
      <c r="W54" t="s">
        <v>127</v>
      </c>
      <c r="X54">
        <v>500</v>
      </c>
    </row>
    <row r="55" spans="1:24" ht="13.5">
      <c r="A55" t="s">
        <v>276</v>
      </c>
      <c r="B55" t="s">
        <v>173</v>
      </c>
      <c r="C55">
        <v>5</v>
      </c>
      <c r="D55">
        <v>3000</v>
      </c>
      <c r="F55">
        <f>IF(E55="",0,VLOOKUP(E55,$T$2:$X$101,5,0))</f>
        <v>0</v>
      </c>
      <c r="G55">
        <f>IF(E55="","",VLOOKUP(E55,$T$2:$X$101,3,0))</f>
      </c>
      <c r="H55">
        <f>IF(E55="","",VLOOKUP(E55,$T$2:$X$101,4,0))</f>
      </c>
      <c r="J55">
        <f>IF(I55=1,"",IF(I55=2,"ダブル",IF(I55=3,"トリプル",IF(I55=4,"クワドロプル",""))))</f>
      </c>
      <c r="L55">
        <f>IF(K55="",0,VLOOKUP(K55,$T$2:$X$101,5,0))</f>
        <v>0</v>
      </c>
      <c r="M55">
        <f>IF(K55="","",VLOOKUP(K55,$T$2:$X$101,3,0))</f>
      </c>
      <c r="N55">
        <f>IF(K55="","",VLOOKUP(K55,$T$2:$X$101,4,0))</f>
      </c>
      <c r="P55">
        <f>IF(O55=1,"",IF(O55=2,"ダブル",IF(O55=3,"トリプル",IF(O55=4,"クワドロプル",""))))</f>
      </c>
      <c r="Q55" t="str">
        <f>"+"&amp;C55&amp;J55&amp;G55&amp;P55&amp;M55&amp;B55</f>
        <v>+5治癒の杖</v>
      </c>
      <c r="R55" s="1">
        <f>D55+F55*I55+L55*O55</f>
        <v>3000</v>
      </c>
      <c r="T55">
        <v>54</v>
      </c>
      <c r="U55" t="s">
        <v>62</v>
      </c>
      <c r="V55" t="s">
        <v>128</v>
      </c>
      <c r="X55">
        <v>3000</v>
      </c>
    </row>
    <row r="56" spans="1:24" ht="13.5">
      <c r="A56" t="s">
        <v>276</v>
      </c>
      <c r="B56" t="s">
        <v>175</v>
      </c>
      <c r="C56">
        <v>7</v>
      </c>
      <c r="D56">
        <v>4000</v>
      </c>
      <c r="F56">
        <f>IF(E56="",0,VLOOKUP(E56,$T$2:$X$101,5,0))</f>
        <v>0</v>
      </c>
      <c r="G56">
        <f>IF(E56="","",VLOOKUP(E56,$T$2:$X$101,3,0))</f>
      </c>
      <c r="H56">
        <f>IF(E56="","",VLOOKUP(E56,$T$2:$X$101,4,0))</f>
      </c>
      <c r="J56">
        <f>IF(I56=1,"",IF(I56=2,"ダブル",IF(I56=3,"トリプル",IF(I56=4,"クワドロプル",""))))</f>
      </c>
      <c r="L56">
        <f>IF(K56="",0,VLOOKUP(K56,$T$2:$X$101,5,0))</f>
        <v>0</v>
      </c>
      <c r="M56">
        <f>IF(K56="","",VLOOKUP(K56,$T$2:$X$101,3,0))</f>
      </c>
      <c r="N56">
        <f>IF(K56="","",VLOOKUP(K56,$T$2:$X$101,4,0))</f>
      </c>
      <c r="P56">
        <f>IF(O56=1,"",IF(O56=2,"ダブル",IF(O56=3,"トリプル",IF(O56=4,"クワドロプル",""))))</f>
      </c>
      <c r="Q56" t="str">
        <f>"+"&amp;C56&amp;J56&amp;G56&amp;P56&amp;M56&amp;B56</f>
        <v>+7スタッフオブピアーシング</v>
      </c>
      <c r="R56" s="1">
        <f>D56+F56*I56+L56*O56</f>
        <v>4000</v>
      </c>
      <c r="T56">
        <v>55</v>
      </c>
      <c r="U56" t="s">
        <v>63</v>
      </c>
      <c r="V56" t="s">
        <v>129</v>
      </c>
      <c r="X56">
        <v>1500</v>
      </c>
    </row>
    <row r="57" spans="1:24" ht="13.5">
      <c r="A57" t="s">
        <v>277</v>
      </c>
      <c r="B57" t="s">
        <v>176</v>
      </c>
      <c r="C57">
        <v>10</v>
      </c>
      <c r="D57">
        <v>300</v>
      </c>
      <c r="E57">
        <v>1</v>
      </c>
      <c r="F57">
        <f>IF(E57="",0,VLOOKUP(E57,$T$2:$X$101,5,0))</f>
        <v>100</v>
      </c>
      <c r="G57" t="str">
        <f>IF(E57="","",VLOOKUP(E57,$T$2:$X$101,3,0))</f>
        <v>ギガンティック</v>
      </c>
      <c r="H57">
        <f>IF(E57="","",VLOOKUP(E57,$T$2:$X$101,4,0))</f>
        <v>0</v>
      </c>
      <c r="I57">
        <v>4</v>
      </c>
      <c r="J57" t="str">
        <f>IF(I57=1,"",IF(I57=2,"ダブル",IF(I57=3,"トリプル",IF(I57=4,"クワドロプル",""))))</f>
        <v>クワドロプル</v>
      </c>
      <c r="L57">
        <f>IF(K57="",0,VLOOKUP(K57,$T$2:$X$101,5,0))</f>
        <v>0</v>
      </c>
      <c r="M57">
        <f>IF(K57="","",VLOOKUP(K57,$T$2:$X$101,3,0))</f>
      </c>
      <c r="N57">
        <f>IF(K57="","",VLOOKUP(K57,$T$2:$X$101,4,0))</f>
      </c>
      <c r="P57">
        <f>IF(O57=1,"",IF(O57=2,"ダブル",IF(O57=3,"トリプル",IF(O57=4,"クワドロプル",""))))</f>
      </c>
      <c r="Q57" t="str">
        <f>"+"&amp;C57&amp;J57&amp;G57&amp;P57&amp;M57&amp;B57</f>
        <v>+10クワドロプルギガンティックロープ</v>
      </c>
      <c r="R57" s="1">
        <f>D57+F57*I57+L57*O57</f>
        <v>700</v>
      </c>
      <c r="T57">
        <v>56</v>
      </c>
      <c r="U57" t="s">
        <v>64</v>
      </c>
      <c r="V57" t="s">
        <v>130</v>
      </c>
      <c r="X57">
        <v>500</v>
      </c>
    </row>
    <row r="58" spans="1:24" ht="13.5">
      <c r="A58" t="s">
        <v>277</v>
      </c>
      <c r="B58" t="s">
        <v>176</v>
      </c>
      <c r="C58">
        <v>10</v>
      </c>
      <c r="D58">
        <v>300</v>
      </c>
      <c r="E58">
        <v>2</v>
      </c>
      <c r="F58">
        <f>IF(E58="",0,VLOOKUP(E58,$T$2:$X$101,5,0))</f>
        <v>1300</v>
      </c>
      <c r="G58" t="str">
        <f>IF(E58="","",VLOOKUP(E58,$T$2:$X$101,3,0))</f>
        <v>ボーンド</v>
      </c>
      <c r="H58">
        <f>IF(E58="","",VLOOKUP(E58,$T$2:$X$101,4,0))</f>
        <v>0</v>
      </c>
      <c r="I58">
        <v>4</v>
      </c>
      <c r="J58" t="str">
        <f>IF(I58=1,"",IF(I58=2,"ダブル",IF(I58=3,"トリプル",IF(I58=4,"クワドロプル",""))))</f>
        <v>クワドロプル</v>
      </c>
      <c r="L58">
        <f>IF(K58="",0,VLOOKUP(K58,$T$2:$X$101,5,0))</f>
        <v>0</v>
      </c>
      <c r="M58">
        <f>IF(K58="","",VLOOKUP(K58,$T$2:$X$101,3,0))</f>
      </c>
      <c r="N58">
        <f>IF(K58="","",VLOOKUP(K58,$T$2:$X$101,4,0))</f>
      </c>
      <c r="P58">
        <f>IF(O58=1,"",IF(O58=2,"ダブル",IF(O58=3,"トリプル",IF(O58=4,"クワドロプル",""))))</f>
      </c>
      <c r="Q58" t="str">
        <f>"+"&amp;C58&amp;J58&amp;G58&amp;P58&amp;M58&amp;B58</f>
        <v>+10クワドロプルボーンドロープ</v>
      </c>
      <c r="R58" s="1">
        <f>D58+F58*I58+L58*O58</f>
        <v>5500</v>
      </c>
      <c r="T58">
        <v>57</v>
      </c>
      <c r="U58" t="s">
        <v>65</v>
      </c>
      <c r="V58" t="s">
        <v>131</v>
      </c>
      <c r="X58">
        <v>500</v>
      </c>
    </row>
    <row r="59" spans="1:24" ht="13.5">
      <c r="A59" t="s">
        <v>277</v>
      </c>
      <c r="B59" t="s">
        <v>176</v>
      </c>
      <c r="C59">
        <v>10</v>
      </c>
      <c r="D59">
        <v>300</v>
      </c>
      <c r="E59">
        <v>3</v>
      </c>
      <c r="F59">
        <f>IF(E59="",0,VLOOKUP(E59,$T$2:$X$101,5,0))</f>
        <v>1300</v>
      </c>
      <c r="G59" t="str">
        <f>IF(E59="","",VLOOKUP(E59,$T$2:$X$101,3,0))</f>
        <v>タイタン</v>
      </c>
      <c r="H59">
        <f>IF(E59="","",VLOOKUP(E59,$T$2:$X$101,4,0))</f>
        <v>0</v>
      </c>
      <c r="I59">
        <v>4</v>
      </c>
      <c r="J59" t="str">
        <f>IF(I59=1,"",IF(I59=2,"ダブル",IF(I59=3,"トリプル",IF(I59=4,"クワドロプル",""))))</f>
        <v>クワドロプル</v>
      </c>
      <c r="L59">
        <f>IF(K59="",0,VLOOKUP(K59,$T$2:$X$101,5,0))</f>
        <v>0</v>
      </c>
      <c r="M59">
        <f>IF(K59="","",VLOOKUP(K59,$T$2:$X$101,3,0))</f>
      </c>
      <c r="N59">
        <f>IF(K59="","",VLOOKUP(K59,$T$2:$X$101,4,0))</f>
      </c>
      <c r="P59">
        <f>IF(O59=1,"",IF(O59=2,"ダブル",IF(O59=3,"トリプル",IF(O59=4,"クワドロプル",""))))</f>
      </c>
      <c r="Q59" t="str">
        <f>"+"&amp;C59&amp;J59&amp;G59&amp;P59&amp;M59&amp;B59</f>
        <v>+10クワドロプルタイタンロープ</v>
      </c>
      <c r="R59" s="1">
        <f>D59+F59*I59+L59*O59</f>
        <v>5500</v>
      </c>
      <c r="T59">
        <v>58</v>
      </c>
      <c r="U59" t="s">
        <v>66</v>
      </c>
      <c r="V59" t="s">
        <v>132</v>
      </c>
      <c r="X59">
        <v>400</v>
      </c>
    </row>
    <row r="60" spans="1:24" ht="13.5">
      <c r="A60" t="s">
        <v>277</v>
      </c>
      <c r="B60" t="s">
        <v>177</v>
      </c>
      <c r="C60">
        <v>6</v>
      </c>
      <c r="D60">
        <v>50</v>
      </c>
      <c r="E60">
        <v>5</v>
      </c>
      <c r="F60">
        <f>IF(E60="",0,VLOOKUP(E60,$T$2:$X$101,5,0))</f>
        <v>400</v>
      </c>
      <c r="G60" t="str">
        <f>IF(E60="","",VLOOKUP(E60,$T$2:$X$101,3,0))</f>
        <v>クレーマロウス</v>
      </c>
      <c r="H60">
        <f>IF(E60="","",VLOOKUP(E60,$T$2:$X$101,4,0))</f>
        <v>0</v>
      </c>
      <c r="I60">
        <v>3</v>
      </c>
      <c r="J60" t="str">
        <f>IF(I60=1,"",IF(I60=2,"ダブル",IF(I60=3,"トリプル",IF(I60=4,"クワドロプル",""))))</f>
        <v>トリプル</v>
      </c>
      <c r="L60">
        <f>IF(K60="",0,VLOOKUP(K60,$T$2:$X$101,5,0))</f>
        <v>0</v>
      </c>
      <c r="M60">
        <f>IF(K60="","",VLOOKUP(K60,$T$2:$X$101,3,0))</f>
      </c>
      <c r="N60">
        <f>IF(K60="","",VLOOKUP(K60,$T$2:$X$101,4,0))</f>
      </c>
      <c r="P60">
        <f>IF(O60=1,"",IF(O60=2,"ダブル",IF(O60=3,"トリプル",IF(O60=4,"クワドロプル",""))))</f>
      </c>
      <c r="Q60" t="str">
        <f>"+"&amp;C60&amp;J60&amp;G60&amp;P60&amp;M60&amp;B60</f>
        <v>+6トリプルクレーマロウスライン</v>
      </c>
      <c r="R60" s="1">
        <f>D60+F60*I60+L60*O60</f>
        <v>1250</v>
      </c>
      <c r="T60">
        <v>59</v>
      </c>
      <c r="U60" t="s">
        <v>67</v>
      </c>
      <c r="W60" t="s">
        <v>133</v>
      </c>
      <c r="X60">
        <v>600</v>
      </c>
    </row>
    <row r="61" spans="1:24" ht="13.5">
      <c r="A61" t="s">
        <v>278</v>
      </c>
      <c r="B61" t="s">
        <v>178</v>
      </c>
      <c r="C61">
        <v>8</v>
      </c>
      <c r="D61">
        <v>300</v>
      </c>
      <c r="E61">
        <v>5</v>
      </c>
      <c r="F61">
        <f>IF(E61="",0,VLOOKUP(E61,$T$2:$X$101,5,0))</f>
        <v>400</v>
      </c>
      <c r="G61" t="str">
        <f>IF(E61="","",VLOOKUP(E61,$T$2:$X$101,3,0))</f>
        <v>クレーマロウス</v>
      </c>
      <c r="H61">
        <f>IF(E61="","",VLOOKUP(E61,$T$2:$X$101,4,0))</f>
        <v>0</v>
      </c>
      <c r="I61">
        <v>3</v>
      </c>
      <c r="J61" t="str">
        <f>IF(I61=1,"",IF(I61=2,"ダブル",IF(I61=3,"トリプル",IF(I61=4,"クワドロプル",""))))</f>
        <v>トリプル</v>
      </c>
      <c r="L61">
        <f>IF(K61="",0,VLOOKUP(K61,$T$2:$X$101,5,0))</f>
        <v>0</v>
      </c>
      <c r="M61">
        <f>IF(K61="","",VLOOKUP(K61,$T$2:$X$101,3,0))</f>
      </c>
      <c r="N61">
        <f>IF(K61="","",VLOOKUP(K61,$T$2:$X$101,4,0))</f>
      </c>
      <c r="P61">
        <f>IF(O61=1,"",IF(O61=2,"ダブル",IF(O61=3,"トリプル",IF(O61=4,"クワドロプル",""))))</f>
      </c>
      <c r="Q61" t="str">
        <f>"+"&amp;C61&amp;J61&amp;G61&amp;P61&amp;M61&amp;B61</f>
        <v>+8トリプルクレーマロウスマンドリン</v>
      </c>
      <c r="R61" s="1">
        <f>D61+F61*I61+L61*O61</f>
        <v>1500</v>
      </c>
      <c r="T61">
        <v>60</v>
      </c>
      <c r="U61" t="s">
        <v>68</v>
      </c>
      <c r="V61" t="s">
        <v>134</v>
      </c>
      <c r="X61">
        <v>600</v>
      </c>
    </row>
    <row r="62" spans="1:24" ht="13.5">
      <c r="A62" t="s">
        <v>278</v>
      </c>
      <c r="B62" t="s">
        <v>179</v>
      </c>
      <c r="C62">
        <v>6</v>
      </c>
      <c r="D62">
        <v>100</v>
      </c>
      <c r="E62">
        <v>10</v>
      </c>
      <c r="F62">
        <f>IF(E62="",0,VLOOKUP(E62,$T$2:$X$101,5,0))</f>
        <v>800</v>
      </c>
      <c r="G62" t="str">
        <f>IF(E62="","",VLOOKUP(E62,$T$2:$X$101,3,0))</f>
        <v>ハロウド</v>
      </c>
      <c r="H62">
        <f>IF(E62="","",VLOOKUP(E62,$T$2:$X$101,4,0))</f>
        <v>0</v>
      </c>
      <c r="I62">
        <v>3</v>
      </c>
      <c r="J62" t="str">
        <f>IF(I62=1,"",IF(I62=2,"ダブル",IF(I62=3,"トリプル",IF(I62=4,"クワドロプル",""))))</f>
        <v>トリプル</v>
      </c>
      <c r="L62">
        <f>IF(K62="",0,VLOOKUP(K62,$T$2:$X$101,5,0))</f>
        <v>0</v>
      </c>
      <c r="M62">
        <f>IF(K62="","",VLOOKUP(K62,$T$2:$X$101,3,0))</f>
      </c>
      <c r="N62">
        <f>IF(K62="","",VLOOKUP(K62,$T$2:$X$101,4,0))</f>
      </c>
      <c r="P62">
        <f>IF(O62=1,"",IF(O62=2,"ダブル",IF(O62=3,"トリプル",IF(O62=4,"クワドロプル",""))))</f>
      </c>
      <c r="Q62" t="str">
        <f>"+"&amp;C62&amp;J62&amp;G62&amp;P62&amp;M62&amp;B62</f>
        <v>+6トリプルハロウドリュート</v>
      </c>
      <c r="R62" s="1">
        <f>D62+F62*I62+L62*O62</f>
        <v>2500</v>
      </c>
      <c r="T62">
        <v>61</v>
      </c>
      <c r="U62" t="s">
        <v>69</v>
      </c>
      <c r="V62" t="s">
        <v>135</v>
      </c>
      <c r="X62">
        <v>1000</v>
      </c>
    </row>
    <row r="63" spans="1:24" ht="13.5">
      <c r="A63" t="s">
        <v>281</v>
      </c>
      <c r="B63" t="s">
        <v>186</v>
      </c>
      <c r="C63">
        <v>6</v>
      </c>
      <c r="D63">
        <v>8000</v>
      </c>
      <c r="E63">
        <v>40</v>
      </c>
      <c r="F63">
        <f>IF(E63="",0,VLOOKUP(E63,$T$2:$X$101,5,0))</f>
        <v>6000</v>
      </c>
      <c r="H63" t="str">
        <f>IF(E63="","",VLOOKUP(E63,$T$2:$X$101,4,0))</f>
        <v>オブナイトメア</v>
      </c>
      <c r="J63">
        <f>IF(I63=1,"",IF(I63=2,"ダブル",IF(I63=3,"トリプル",IF(I63=4,"クワドロプル",""))))</f>
      </c>
      <c r="L63">
        <f>IF(K63="",0,VLOOKUP(K63,$T$2:$X$101,5,0))</f>
        <v>0</v>
      </c>
      <c r="M63">
        <f>IF(K63="","",VLOOKUP(K63,$T$2:$X$101,3,0))</f>
      </c>
      <c r="N63">
        <f>IF(K63="","",VLOOKUP(K63,$T$2:$X$101,4,0))</f>
      </c>
      <c r="P63">
        <f>IF(O63=1,"",IF(O63=2,"ダブル",IF(O63=3,"トリプル",IF(O63=4,"クワドロプル",""))))</f>
      </c>
      <c r="Q63" t="str">
        <f>"+"&amp;C63&amp;J63&amp;G63&amp;P63&amp;M63&amp;B63&amp;H63</f>
        <v>+6ウルキャップオブナイトメア</v>
      </c>
      <c r="R63" s="1">
        <f>D63+F63*I63+L63*O63</f>
        <v>8000</v>
      </c>
      <c r="T63">
        <v>62</v>
      </c>
      <c r="U63" t="s">
        <v>70</v>
      </c>
      <c r="W63" t="s">
        <v>136</v>
      </c>
      <c r="X63">
        <v>600</v>
      </c>
    </row>
    <row r="64" spans="1:24" ht="13.5">
      <c r="A64" t="s">
        <v>281</v>
      </c>
      <c r="B64" t="s">
        <v>186</v>
      </c>
      <c r="C64">
        <v>4</v>
      </c>
      <c r="D64">
        <v>3000</v>
      </c>
      <c r="E64">
        <v>42</v>
      </c>
      <c r="F64">
        <f>IF(E64="",0,VLOOKUP(E64,$T$2:$X$101,5,0))</f>
        <v>1500</v>
      </c>
      <c r="G64" t="str">
        <f>IF(E64="","",VLOOKUP(E64,$T$2:$X$101,3,0))</f>
        <v>ローレベル</v>
      </c>
      <c r="J64">
        <f>IF(I64=1,"",IF(I64=2,"ダブル",IF(I64=3,"トリプル",IF(I64=4,"クワドロプル",""))))</f>
      </c>
      <c r="L64">
        <f>IF(K64="",0,VLOOKUP(K64,$T$2:$X$101,5,0))</f>
        <v>0</v>
      </c>
      <c r="M64">
        <f>IF(K64="","",VLOOKUP(K64,$T$2:$X$101,3,0))</f>
      </c>
      <c r="N64">
        <f>IF(K64="","",VLOOKUP(K64,$T$2:$X$101,4,0))</f>
      </c>
      <c r="P64">
        <f>IF(O64=1,"",IF(O64=2,"ダブル",IF(O64=3,"トリプル",IF(O64=4,"クワドロプル",""))))</f>
      </c>
      <c r="Q64" t="str">
        <f>"+"&amp;C64&amp;J64&amp;G64&amp;P64&amp;M64&amp;B64&amp;H64</f>
        <v>+4ローレベルウルキャップ</v>
      </c>
      <c r="R64" s="1">
        <f>D64+F64*I64+L64*O64</f>
        <v>3000</v>
      </c>
      <c r="T64">
        <v>63</v>
      </c>
      <c r="U64" t="s">
        <v>71</v>
      </c>
      <c r="W64" t="s">
        <v>137</v>
      </c>
      <c r="X64">
        <v>800</v>
      </c>
    </row>
    <row r="65" spans="1:24" ht="13.5">
      <c r="A65" t="s">
        <v>281</v>
      </c>
      <c r="B65" t="s">
        <v>187</v>
      </c>
      <c r="C65">
        <v>4</v>
      </c>
      <c r="D65">
        <v>1500</v>
      </c>
      <c r="F65">
        <f>IF(E65="",0,VLOOKUP(E65,$T$2:$X$101,5,0))</f>
        <v>0</v>
      </c>
      <c r="G65">
        <f>IF(E65="","",VLOOKUP(E65,$T$2:$X$101,3,0))</f>
      </c>
      <c r="H65">
        <f>IF(E65="","",VLOOKUP(E65,$T$2:$X$101,4,0))</f>
      </c>
      <c r="J65">
        <f>IF(I65=1,"",IF(I65=2,"ダブル",IF(I65=3,"トリプル",IF(I65=4,"クワドロプル",""))))</f>
      </c>
      <c r="L65">
        <f>IF(K65="",0,VLOOKUP(K65,$T$2:$X$101,5,0))</f>
        <v>0</v>
      </c>
      <c r="M65">
        <f>IF(K65="","",VLOOKUP(K65,$T$2:$X$101,3,0))</f>
      </c>
      <c r="N65">
        <f>IF(K65="","",VLOOKUP(K65,$T$2:$X$101,4,0))</f>
      </c>
      <c r="P65">
        <f>IF(O65=1,"",IF(O65=2,"ダブル",IF(O65=3,"トリプル",IF(O65=4,"クワドロプル",""))))</f>
      </c>
      <c r="Q65" t="str">
        <f>"+"&amp;C65&amp;J65&amp;G65&amp;P65&amp;M65&amp;B65&amp;H65</f>
        <v>+4ミストレスの王冠</v>
      </c>
      <c r="R65" s="1">
        <f>D65+F65*I65+L65*O65</f>
        <v>1500</v>
      </c>
      <c r="T65">
        <v>64</v>
      </c>
      <c r="U65" t="s">
        <v>72</v>
      </c>
      <c r="V65" t="s">
        <v>138</v>
      </c>
      <c r="X65">
        <v>1000</v>
      </c>
    </row>
    <row r="66" spans="1:24" ht="13.5">
      <c r="A66" t="s">
        <v>281</v>
      </c>
      <c r="B66" t="s">
        <v>188</v>
      </c>
      <c r="C66">
        <v>4</v>
      </c>
      <c r="D66">
        <v>1000</v>
      </c>
      <c r="F66">
        <f>IF(E66="",0,VLOOKUP(E66,$T$2:$X$101,5,0))</f>
        <v>0</v>
      </c>
      <c r="G66">
        <f>IF(E66="","",VLOOKUP(E66,$T$2:$X$101,3,0))</f>
      </c>
      <c r="H66">
        <f>IF(E66="","",VLOOKUP(E66,$T$2:$X$101,4,0))</f>
      </c>
      <c r="J66">
        <f>IF(I66=1,"",IF(I66=2,"ダブル",IF(I66=3,"トリプル",IF(I66=4,"クワドロプル",""))))</f>
      </c>
      <c r="L66">
        <f>IF(K66="",0,VLOOKUP(K66,$T$2:$X$101,5,0))</f>
        <v>0</v>
      </c>
      <c r="M66">
        <f>IF(K66="","",VLOOKUP(K66,$T$2:$X$101,3,0))</f>
      </c>
      <c r="N66">
        <f>IF(K66="","",VLOOKUP(K66,$T$2:$X$101,4,0))</f>
      </c>
      <c r="P66">
        <f>IF(O66=1,"",IF(O66=2,"ダブル",IF(O66=3,"トリプル",IF(O66=4,"クワドロプル",""))))</f>
      </c>
      <c r="Q66" t="str">
        <f>"+"&amp;C66&amp;J66&amp;G66&amp;P66&amp;M66&amp;B66&amp;H66</f>
        <v>+4フリッグのサークレット</v>
      </c>
      <c r="R66" s="1">
        <f>D66+F66*I66+L66*O66</f>
        <v>1000</v>
      </c>
      <c r="T66">
        <v>65</v>
      </c>
      <c r="U66" t="s">
        <v>73</v>
      </c>
      <c r="V66" t="s">
        <v>139</v>
      </c>
      <c r="X66">
        <v>500</v>
      </c>
    </row>
    <row r="67" spans="1:24" ht="13.5">
      <c r="A67" t="s">
        <v>281</v>
      </c>
      <c r="B67" t="s">
        <v>189</v>
      </c>
      <c r="C67">
        <v>4</v>
      </c>
      <c r="D67">
        <v>15000</v>
      </c>
      <c r="F67">
        <f>IF(E67="",0,VLOOKUP(E67,$T$2:$X$101,5,0))</f>
        <v>0</v>
      </c>
      <c r="G67">
        <f>IF(E67="","",VLOOKUP(E67,$T$2:$X$101,3,0))</f>
      </c>
      <c r="H67">
        <f>IF(E67="","",VLOOKUP(E67,$T$2:$X$101,4,0))</f>
      </c>
      <c r="J67">
        <f>IF(I67=1,"",IF(I67=2,"ダブル",IF(I67=3,"トリプル",IF(I67=4,"クワドロプル",""))))</f>
      </c>
      <c r="L67">
        <f>IF(K67="",0,VLOOKUP(K67,$T$2:$X$101,5,0))</f>
        <v>0</v>
      </c>
      <c r="M67">
        <f>IF(K67="","",VLOOKUP(K67,$T$2:$X$101,3,0))</f>
      </c>
      <c r="N67">
        <f>IF(K67="","",VLOOKUP(K67,$T$2:$X$101,4,0))</f>
      </c>
      <c r="P67">
        <f>IF(O67=1,"",IF(O67=2,"ダブル",IF(O67=3,"トリプル",IF(O67=4,"クワドロプル",""))))</f>
      </c>
      <c r="Q67" t="str">
        <f>"+"&amp;C67&amp;J67&amp;G67&amp;P67&amp;M67&amp;B67&amp;H67</f>
        <v>+4マジックアイズ</v>
      </c>
      <c r="R67" s="1">
        <f>D67+F67*I67+L67*O67</f>
        <v>15000</v>
      </c>
      <c r="T67">
        <v>66</v>
      </c>
      <c r="U67" t="s">
        <v>74</v>
      </c>
      <c r="V67" t="s">
        <v>140</v>
      </c>
      <c r="X67">
        <v>800</v>
      </c>
    </row>
    <row r="68" spans="1:24" ht="13.5">
      <c r="A68" t="s">
        <v>281</v>
      </c>
      <c r="B68" t="s">
        <v>190</v>
      </c>
      <c r="C68">
        <v>4</v>
      </c>
      <c r="D68">
        <v>35000</v>
      </c>
      <c r="F68">
        <f>IF(E68="",0,VLOOKUP(E68,$T$2:$X$101,5,0))</f>
        <v>0</v>
      </c>
      <c r="G68">
        <f>IF(E68="","",VLOOKUP(E68,$T$2:$X$101,3,0))</f>
      </c>
      <c r="H68">
        <f>IF(E68="","",VLOOKUP(E68,$T$2:$X$101,4,0))</f>
      </c>
      <c r="J68">
        <f>IF(I68=1,"",IF(I68=2,"ダブル",IF(I68=3,"トリプル",IF(I68=4,"クワドロプル",""))))</f>
      </c>
      <c r="L68">
        <f>IF(K68="",0,VLOOKUP(K68,$T$2:$X$101,5,0))</f>
        <v>0</v>
      </c>
      <c r="M68">
        <f>IF(K68="","",VLOOKUP(K68,$T$2:$X$101,3,0))</f>
      </c>
      <c r="N68">
        <f>IF(K68="","",VLOOKUP(K68,$T$2:$X$101,4,0))</f>
      </c>
      <c r="P68">
        <f>IF(O68=1,"",IF(O68=2,"ダブル",IF(O68=3,"トリプル",IF(O68=4,"クワドロプル",""))))</f>
      </c>
      <c r="Q68" t="str">
        <f>"+"&amp;C68&amp;J68&amp;G68&amp;P68&amp;M68&amp;B68&amp;H68</f>
        <v>+4バルーンハット</v>
      </c>
      <c r="R68" s="1">
        <f>D68+F68*I68+L68*O68</f>
        <v>35000</v>
      </c>
      <c r="T68">
        <v>67</v>
      </c>
      <c r="U68" t="s">
        <v>75</v>
      </c>
      <c r="V68" t="s">
        <v>141</v>
      </c>
      <c r="X68">
        <v>800</v>
      </c>
    </row>
    <row r="69" spans="1:20" ht="13.5">
      <c r="A69" t="s">
        <v>281</v>
      </c>
      <c r="B69" t="s">
        <v>191</v>
      </c>
      <c r="C69">
        <v>6</v>
      </c>
      <c r="D69">
        <v>2000</v>
      </c>
      <c r="F69">
        <f>IF(E69="",0,VLOOKUP(E69,$T$2:$X$101,5,0))</f>
        <v>0</v>
      </c>
      <c r="G69">
        <f>IF(E69="","",VLOOKUP(E69,$T$2:$X$101,3,0))</f>
      </c>
      <c r="H69">
        <f>IF(E69="","",VLOOKUP(E69,$T$2:$X$101,4,0))</f>
      </c>
      <c r="J69">
        <f>IF(I69=1,"",IF(I69=2,"ダブル",IF(I69=3,"トリプル",IF(I69=4,"クワドロプル",""))))</f>
      </c>
      <c r="L69">
        <f>IF(K69="",0,VLOOKUP(K69,$T$2:$X$101,5,0))</f>
        <v>0</v>
      </c>
      <c r="M69">
        <f>IF(K69="","",VLOOKUP(K69,$T$2:$X$101,3,0))</f>
      </c>
      <c r="N69">
        <f>IF(K69="","",VLOOKUP(K69,$T$2:$X$101,4,0))</f>
      </c>
      <c r="P69">
        <f>IF(O69=1,"",IF(O69=2,"ダブル",IF(O69=3,"トリプル",IF(O69=4,"クワドロプル",""))))</f>
      </c>
      <c r="Q69" t="str">
        <f>"+"&amp;C69&amp;J69&amp;G69&amp;P69&amp;M69&amp;B69&amp;H69</f>
        <v>+6ドレスハット</v>
      </c>
      <c r="R69" s="1">
        <f>D69+F69*I69+L69*O69</f>
        <v>2000</v>
      </c>
      <c r="T69">
        <v>68</v>
      </c>
    </row>
    <row r="70" spans="1:24" ht="13.5">
      <c r="A70" t="s">
        <v>281</v>
      </c>
      <c r="B70" t="s">
        <v>205</v>
      </c>
      <c r="C70">
        <v>4</v>
      </c>
      <c r="D70">
        <v>3000</v>
      </c>
      <c r="E70">
        <v>70</v>
      </c>
      <c r="F70">
        <f>IF(E70="",0,VLOOKUP(E70,$T$2:$X$101,5,0))</f>
        <v>500</v>
      </c>
      <c r="H70" t="str">
        <f>IF(E70="","",VLOOKUP(E70,$T$2:$X$101,4,0))</f>
        <v>オブクリエイター</v>
      </c>
      <c r="J70">
        <f>IF(I70=1,"",IF(I70=2,"ダブル",IF(I70=3,"トリプル",IF(I70=4,"クワドロプル",""))))</f>
      </c>
      <c r="L70">
        <f>IF(K70="",0,VLOOKUP(K70,$T$2:$X$101,5,0))</f>
        <v>0</v>
      </c>
      <c r="M70">
        <f>IF(K70="","",VLOOKUP(K70,$T$2:$X$101,3,0))</f>
      </c>
      <c r="N70">
        <f>IF(K70="","",VLOOKUP(K70,$T$2:$X$101,4,0))</f>
      </c>
      <c r="P70">
        <f>IF(O70=1,"",IF(O70=2,"ダブル",IF(O70=3,"トリプル",IF(O70=4,"クワドロプル",""))))</f>
      </c>
      <c r="Q70" t="str">
        <f>"+"&amp;C70&amp;J70&amp;G70&amp;P70&amp;M70&amp;B70&amp;H70</f>
        <v>+4月桂樹の冠オブクリエイター</v>
      </c>
      <c r="R70" s="1">
        <f>D70+F70*I70+L70*O70</f>
        <v>3000</v>
      </c>
      <c r="T70">
        <v>69</v>
      </c>
      <c r="U70" t="s">
        <v>202</v>
      </c>
      <c r="V70" t="s">
        <v>203</v>
      </c>
      <c r="X70">
        <v>200</v>
      </c>
    </row>
    <row r="71" spans="1:24" ht="13.5">
      <c r="A71" t="s">
        <v>281</v>
      </c>
      <c r="B71" t="s">
        <v>210</v>
      </c>
      <c r="C71">
        <v>4</v>
      </c>
      <c r="D71">
        <v>1000</v>
      </c>
      <c r="F71">
        <f>IF(E71="",0,VLOOKUP(E71,$T$2:$X$101,5,0))</f>
        <v>0</v>
      </c>
      <c r="G71">
        <f>IF(E71="","",VLOOKUP(E71,$T$2:$X$101,3,0))</f>
      </c>
      <c r="H71">
        <f>IF(E71="","",VLOOKUP(E71,$T$2:$X$101,4,0))</f>
      </c>
      <c r="J71">
        <f>IF(I71=1,"",IF(I71=2,"ダブル",IF(I71=3,"トリプル",IF(I71=4,"クワドロプル",""))))</f>
      </c>
      <c r="L71">
        <f>IF(K71="",0,VLOOKUP(K71,$T$2:$X$101,5,0))</f>
        <v>0</v>
      </c>
      <c r="M71">
        <f>IF(K71="","",VLOOKUP(K71,$T$2:$X$101,3,0))</f>
      </c>
      <c r="N71">
        <f>IF(K71="","",VLOOKUP(K71,$T$2:$X$101,4,0))</f>
      </c>
      <c r="P71">
        <f>IF(O71=1,"",IF(O71=2,"ダブル",IF(O71=3,"トリプル",IF(O71=4,"クワドロプル",""))))</f>
      </c>
      <c r="Q71" t="str">
        <f>"+"&amp;C71&amp;J71&amp;G71&amp;P71&amp;M71&amp;B71&amp;H71</f>
        <v>+4天使の忘れ物</v>
      </c>
      <c r="R71" s="1">
        <f>D71+F71*I71+L71*O71</f>
        <v>1000</v>
      </c>
      <c r="T71">
        <v>70</v>
      </c>
      <c r="U71" t="s">
        <v>206</v>
      </c>
      <c r="W71" t="s">
        <v>207</v>
      </c>
      <c r="X71">
        <v>500</v>
      </c>
    </row>
    <row r="72" spans="1:24" ht="13.5">
      <c r="A72" t="s">
        <v>281</v>
      </c>
      <c r="B72" t="s">
        <v>211</v>
      </c>
      <c r="C72">
        <v>5</v>
      </c>
      <c r="D72">
        <v>2000</v>
      </c>
      <c r="E72">
        <v>45</v>
      </c>
      <c r="F72">
        <f>IF(E72="",0,VLOOKUP(E72,$T$2:$X$101,5,0))</f>
        <v>1000</v>
      </c>
      <c r="G72" t="str">
        <f>IF(E72="","",VLOOKUP(E72,$T$2:$X$101,3,0))</f>
        <v>アルタ</v>
      </c>
      <c r="J72">
        <f>IF(I72=1,"",IF(I72=2,"ダブル",IF(I72=3,"トリプル",IF(I72=4,"クワドロプル",""))))</f>
      </c>
      <c r="L72">
        <f>IF(K72="",0,VLOOKUP(K72,$T$2:$X$101,5,0))</f>
        <v>0</v>
      </c>
      <c r="M72">
        <f>IF(K72="","",VLOOKUP(K72,$T$2:$X$101,3,0))</f>
      </c>
      <c r="N72">
        <f>IF(K72="","",VLOOKUP(K72,$T$2:$X$101,4,0))</f>
      </c>
      <c r="P72">
        <f>IF(O72=1,"",IF(O72=2,"ダブル",IF(O72=3,"トリプル",IF(O72=4,"クワドロプル",""))))</f>
      </c>
      <c r="Q72" t="str">
        <f>"+"&amp;C72&amp;J72&amp;G72&amp;P72&amp;M72&amp;B72&amp;H72</f>
        <v>+5アルタマジェスティックゴート</v>
      </c>
      <c r="R72" s="1">
        <f>D72+F72*I72+L72*O72</f>
        <v>2000</v>
      </c>
      <c r="T72">
        <v>71</v>
      </c>
      <c r="U72" t="s">
        <v>208</v>
      </c>
      <c r="V72" t="s">
        <v>209</v>
      </c>
      <c r="X72">
        <v>2000</v>
      </c>
    </row>
    <row r="73" spans="1:24" ht="13.5">
      <c r="A73" t="s">
        <v>281</v>
      </c>
      <c r="B73" t="s">
        <v>212</v>
      </c>
      <c r="D73">
        <v>1000</v>
      </c>
      <c r="E73">
        <v>44</v>
      </c>
      <c r="F73">
        <f>IF(E73="",0,VLOOKUP(E73,$T$2:$X$101,5,0))</f>
        <v>1000</v>
      </c>
      <c r="G73" t="str">
        <f>IF(E73="","",VLOOKUP(E73,$T$2:$X$101,3,0))</f>
        <v>アリア</v>
      </c>
      <c r="J73">
        <f>IF(I73=1,"",IF(I73=2,"ダブル",IF(I73=3,"トリプル",IF(I73=4,"クワドロプル",""))))</f>
      </c>
      <c r="L73">
        <f>IF(K73="",0,VLOOKUP(K73,$T$2:$X$101,5,0))</f>
        <v>0</v>
      </c>
      <c r="M73">
        <f>IF(K73="","",VLOOKUP(K73,$T$2:$X$101,3,0))</f>
      </c>
      <c r="N73">
        <f>IF(K73="","",VLOOKUP(K73,$T$2:$X$101,4,0))</f>
      </c>
      <c r="P73">
        <f>IF(O73=1,"",IF(O73=2,"ダブル",IF(O73=3,"トリプル",IF(O73=4,"クワドロプル",""))))</f>
      </c>
      <c r="Q73" t="str">
        <f>"+"&amp;C73&amp;J73&amp;G73&amp;P73&amp;M73&amp;B73&amp;H73</f>
        <v>+アリアたれグラリス</v>
      </c>
      <c r="R73" s="1">
        <f>D73+F73*I73+L73*O73</f>
        <v>1000</v>
      </c>
      <c r="T73">
        <v>72</v>
      </c>
      <c r="U73" t="s">
        <v>230</v>
      </c>
      <c r="V73" t="s">
        <v>231</v>
      </c>
      <c r="X73">
        <v>400</v>
      </c>
    </row>
    <row r="74" spans="1:24" ht="13.5">
      <c r="A74" t="s">
        <v>281</v>
      </c>
      <c r="B74" t="s">
        <v>213</v>
      </c>
      <c r="C74">
        <v>4</v>
      </c>
      <c r="D74">
        <v>8000</v>
      </c>
      <c r="E74">
        <v>42</v>
      </c>
      <c r="F74">
        <f>IF(E74="",0,VLOOKUP(E74,$T$2:$X$101,5,0))</f>
        <v>1500</v>
      </c>
      <c r="G74" t="str">
        <f>IF(E74="","",VLOOKUP(E74,$T$2:$X$101,3,0))</f>
        <v>ローレベル</v>
      </c>
      <c r="J74">
        <f>IF(I74=1,"",IF(I74=2,"ダブル",IF(I74=3,"トリプル",IF(I74=4,"クワドロプル",""))))</f>
      </c>
      <c r="L74">
        <f>IF(K74="",0,VLOOKUP(K74,$T$2:$X$101,5,0))</f>
        <v>0</v>
      </c>
      <c r="M74">
        <f>IF(K74="","",VLOOKUP(K74,$T$2:$X$101,3,0))</f>
      </c>
      <c r="N74">
        <f>IF(K74="","",VLOOKUP(K74,$T$2:$X$101,4,0))</f>
      </c>
      <c r="P74">
        <f>IF(O74=1,"",IF(O74=2,"ダブル",IF(O74=3,"トリプル",IF(O74=4,"クワドロプル",""))))</f>
      </c>
      <c r="Q74" t="str">
        <f>"+"&amp;C74&amp;J74&amp;G74&amp;P74&amp;M74&amp;B74&amp;H74</f>
        <v>+4ローレベル乙女のツインリボン</v>
      </c>
      <c r="R74" s="1">
        <f>D74+F74*I74+L74*O74</f>
        <v>8000</v>
      </c>
      <c r="T74">
        <v>73</v>
      </c>
      <c r="U74" t="s">
        <v>232</v>
      </c>
      <c r="V74" t="s">
        <v>233</v>
      </c>
      <c r="X74">
        <v>400</v>
      </c>
    </row>
    <row r="75" spans="1:24" ht="13.5">
      <c r="A75" t="s">
        <v>281</v>
      </c>
      <c r="B75" t="s">
        <v>234</v>
      </c>
      <c r="D75">
        <v>200</v>
      </c>
      <c r="F75">
        <f>IF(E75="",0,VLOOKUP(E75,$T$2:$X$101,5,0))</f>
        <v>0</v>
      </c>
      <c r="G75">
        <f>IF(E75="","",VLOOKUP(E75,$T$2:$X$101,3,0))</f>
      </c>
      <c r="H75">
        <f>IF(E75="","",VLOOKUP(E75,$T$2:$X$101,4,0))</f>
      </c>
      <c r="J75">
        <f>IF(I75=1,"",IF(I75=2,"ダブル",IF(I75=3,"トリプル",IF(I75=4,"クワドロプル",""))))</f>
      </c>
      <c r="L75">
        <f>IF(K75="",0,VLOOKUP(K75,$T$2:$X$101,5,0))</f>
        <v>0</v>
      </c>
      <c r="M75">
        <f>IF(K75="","",VLOOKUP(K75,$T$2:$X$101,3,0))</f>
      </c>
      <c r="N75">
        <f>IF(K75="","",VLOOKUP(K75,$T$2:$X$101,4,0))</f>
      </c>
      <c r="P75">
        <f>IF(O75=1,"",IF(O75=2,"ダブル",IF(O75=3,"トリプル",IF(O75=4,"クワドロプル",""))))</f>
      </c>
      <c r="Q75" t="str">
        <f>"+"&amp;C75&amp;J75&amp;G75&amp;P75&amp;M75&amp;B75&amp;H75</f>
        <v>+モルフェウスの頭巾</v>
      </c>
      <c r="R75" s="1">
        <f>D75+F75*I75+L75*O75</f>
        <v>200</v>
      </c>
      <c r="T75">
        <v>74</v>
      </c>
      <c r="U75" t="s">
        <v>246</v>
      </c>
      <c r="V75" t="s">
        <v>256</v>
      </c>
      <c r="X75">
        <v>1000</v>
      </c>
    </row>
    <row r="76" spans="1:24" ht="13.5">
      <c r="A76" t="s">
        <v>281</v>
      </c>
      <c r="B76" t="s">
        <v>238</v>
      </c>
      <c r="C76">
        <v>6</v>
      </c>
      <c r="D76">
        <v>1500</v>
      </c>
      <c r="F76">
        <f>IF(E76="",0,VLOOKUP(E76,$T$2:$X$101,5,0))</f>
        <v>0</v>
      </c>
      <c r="G76">
        <f>IF(E76="","",VLOOKUP(E76,$T$2:$X$101,3,0))</f>
      </c>
      <c r="H76">
        <f>IF(E76="","",VLOOKUP(E76,$T$2:$X$101,4,0))</f>
      </c>
      <c r="J76">
        <f>IF(I76=1,"",IF(I76=2,"ダブル",IF(I76=3,"トリプル",IF(I76=4,"クワドロプル",""))))</f>
      </c>
      <c r="L76">
        <f>IF(K76="",0,VLOOKUP(K76,$T$2:$X$101,5,0))</f>
        <v>0</v>
      </c>
      <c r="M76">
        <f>IF(K76="","",VLOOKUP(K76,$T$2:$X$101,3,0))</f>
      </c>
      <c r="N76">
        <f>IF(K76="","",VLOOKUP(K76,$T$2:$X$101,4,0))</f>
      </c>
      <c r="P76">
        <f>IF(O76=1,"",IF(O76=2,"ダブル",IF(O76=3,"トリプル",IF(O76=4,"クワドロプル",""))))</f>
      </c>
      <c r="Q76" t="str">
        <f>"+"&amp;C76&amp;J76&amp;G76&amp;P76&amp;M76&amp;B76&amp;H76</f>
        <v>+6モリガンのヘルム</v>
      </c>
      <c r="R76" s="1">
        <f>D76+F76*I76+L76*O76</f>
        <v>1500</v>
      </c>
      <c r="T76">
        <v>75</v>
      </c>
      <c r="U76" t="s">
        <v>247</v>
      </c>
      <c r="V76" t="s">
        <v>257</v>
      </c>
      <c r="X76">
        <v>400</v>
      </c>
    </row>
    <row r="77" spans="1:24" ht="13.5">
      <c r="A77" t="s">
        <v>282</v>
      </c>
      <c r="B77" t="s">
        <v>192</v>
      </c>
      <c r="D77">
        <v>5000</v>
      </c>
      <c r="F77">
        <f>IF(E77="",0,VLOOKUP(E77,$T$2:$X$101,5,0))</f>
        <v>0</v>
      </c>
      <c r="G77">
        <f>IF(E77="","",VLOOKUP(E77,$T$2:$X$101,3,0))</f>
      </c>
      <c r="H77">
        <f>IF(E77="","",VLOOKUP(E77,$T$2:$X$101,4,0))</f>
      </c>
      <c r="J77">
        <f>IF(I77=1,"",IF(I77=2,"ダブル",IF(I77=3,"トリプル",IF(I77=4,"クワドロプル",""))))</f>
      </c>
      <c r="L77">
        <f>IF(K77="",0,VLOOKUP(K77,$T$2:$X$101,5,0))</f>
        <v>0</v>
      </c>
      <c r="M77">
        <f>IF(K77="","",VLOOKUP(K77,$T$2:$X$101,3,0))</f>
      </c>
      <c r="N77">
        <f>IF(K77="","",VLOOKUP(K77,$T$2:$X$101,4,0))</f>
      </c>
      <c r="P77">
        <f>IF(O77=1,"",IF(O77=2,"ダブル",IF(O77=3,"トリプル",IF(O77=4,"クワドロプル",""))))</f>
      </c>
      <c r="Q77" t="str">
        <f>"+"&amp;C77&amp;J77&amp;G77&amp;P77&amp;M77&amp;B77&amp;H77</f>
        <v>+赤いメガネ</v>
      </c>
      <c r="R77" s="1">
        <f>D77+F77*I77+L77*O77</f>
        <v>5000</v>
      </c>
      <c r="T77">
        <v>76</v>
      </c>
      <c r="U77" t="s">
        <v>248</v>
      </c>
      <c r="W77" t="s">
        <v>258</v>
      </c>
      <c r="X77">
        <v>500</v>
      </c>
    </row>
    <row r="78" spans="1:24" ht="13.5">
      <c r="A78" t="s">
        <v>282</v>
      </c>
      <c r="B78" t="s">
        <v>193</v>
      </c>
      <c r="D78">
        <v>5000</v>
      </c>
      <c r="F78">
        <f>IF(E78="",0,VLOOKUP(E78,$T$2:$X$101,5,0))</f>
        <v>0</v>
      </c>
      <c r="G78">
        <f>IF(E78="","",VLOOKUP(E78,$T$2:$X$101,3,0))</f>
      </c>
      <c r="H78">
        <f>IF(E78="","",VLOOKUP(E78,$T$2:$X$101,4,0))</f>
      </c>
      <c r="J78">
        <f>IF(I78=1,"",IF(I78=2,"ダブル",IF(I78=3,"トリプル",IF(I78=4,"クワドロプル",""))))</f>
      </c>
      <c r="L78">
        <f>IF(K78="",0,VLOOKUP(K78,$T$2:$X$101,5,0))</f>
        <v>0</v>
      </c>
      <c r="M78">
        <f>IF(K78="","",VLOOKUP(K78,$T$2:$X$101,3,0))</f>
      </c>
      <c r="N78">
        <f>IF(K78="","",VLOOKUP(K78,$T$2:$X$101,4,0))</f>
      </c>
      <c r="P78">
        <f>IF(O78=1,"",IF(O78=2,"ダブル",IF(O78=3,"トリプル",IF(O78=4,"クワドロプル",""))))</f>
      </c>
      <c r="Q78" t="str">
        <f>"+"&amp;C78&amp;J78&amp;G78&amp;P78&amp;M78&amp;B78&amp;H78</f>
        <v>+悪魔の羽耳</v>
      </c>
      <c r="R78" s="1">
        <f>D78+F78*I78+L78*O78</f>
        <v>5000</v>
      </c>
      <c r="T78">
        <v>77</v>
      </c>
      <c r="U78" t="s">
        <v>249</v>
      </c>
      <c r="W78" t="s">
        <v>259</v>
      </c>
      <c r="X78">
        <v>1500</v>
      </c>
    </row>
    <row r="79" spans="1:24" ht="13.5">
      <c r="A79" t="s">
        <v>282</v>
      </c>
      <c r="B79" t="s">
        <v>194</v>
      </c>
      <c r="D79">
        <v>5000</v>
      </c>
      <c r="F79">
        <f>IF(E79="",0,VLOOKUP(E79,$T$2:$X$101,5,0))</f>
        <v>0</v>
      </c>
      <c r="G79">
        <f>IF(E79="","",VLOOKUP(E79,$T$2:$X$101,3,0))</f>
      </c>
      <c r="H79">
        <f>IF(E79="","",VLOOKUP(E79,$T$2:$X$101,4,0))</f>
      </c>
      <c r="J79">
        <f>IF(I79=1,"",IF(I79=2,"ダブル",IF(I79=3,"トリプル",IF(I79=4,"クワドロプル",""))))</f>
      </c>
      <c r="L79">
        <f>IF(K79="",0,VLOOKUP(K79,$T$2:$X$101,5,0))</f>
        <v>0</v>
      </c>
      <c r="M79">
        <f>IF(K79="","",VLOOKUP(K79,$T$2:$X$101,3,0))</f>
      </c>
      <c r="N79">
        <f>IF(K79="","",VLOOKUP(K79,$T$2:$X$101,4,0))</f>
      </c>
      <c r="P79">
        <f>IF(O79=1,"",IF(O79=2,"ダブル",IF(O79=3,"トリプル",IF(O79=4,"クワドロプル",""))))</f>
      </c>
      <c r="Q79" t="str">
        <f>"+"&amp;C79&amp;J79&amp;G79&amp;P79&amp;M79&amp;B79&amp;H79</f>
        <v>+妖精の耳</v>
      </c>
      <c r="R79" s="1">
        <f>D79+F79*I79+L79*O79</f>
        <v>5000</v>
      </c>
      <c r="T79">
        <v>78</v>
      </c>
      <c r="U79" t="s">
        <v>250</v>
      </c>
      <c r="V79" t="s">
        <v>260</v>
      </c>
      <c r="X79">
        <v>2000</v>
      </c>
    </row>
    <row r="80" spans="1:24" ht="13.5">
      <c r="A80" t="s">
        <v>282</v>
      </c>
      <c r="B80" t="s">
        <v>224</v>
      </c>
      <c r="D80">
        <v>5000</v>
      </c>
      <c r="F80">
        <f>IF(E80="",0,VLOOKUP(E80,$T$2:$X$101,5,0))</f>
        <v>0</v>
      </c>
      <c r="G80">
        <f>IF(E80="","",VLOOKUP(E80,$T$2:$X$101,3,0))</f>
      </c>
      <c r="H80">
        <f>IF(E80="","",VLOOKUP(E80,$T$2:$X$101,4,0))</f>
      </c>
      <c r="J80">
        <f>IF(I80=1,"",IF(I80=2,"ダブル",IF(I80=3,"トリプル",IF(I80=4,"クワドロプル",""))))</f>
      </c>
      <c r="L80">
        <f>IF(K80="",0,VLOOKUP(K80,$T$2:$X$101,5,0))</f>
        <v>0</v>
      </c>
      <c r="M80">
        <f>IF(K80="","",VLOOKUP(K80,$T$2:$X$101,3,0))</f>
      </c>
      <c r="N80">
        <f>IF(K80="","",VLOOKUP(K80,$T$2:$X$101,4,0))</f>
      </c>
      <c r="P80">
        <f>IF(O80=1,"",IF(O80=2,"ダブル",IF(O80=3,"トリプル",IF(O80=4,"クワドロプル",""))))</f>
      </c>
      <c r="Q80" t="str">
        <f>"+"&amp;C80&amp;J80&amp;G80&amp;P80&amp;M80&amp;B80&amp;H80</f>
        <v>+ツインリボン</v>
      </c>
      <c r="R80" s="1">
        <f>D80+F80*I80+L80*O80</f>
        <v>5000</v>
      </c>
      <c r="T80">
        <v>79</v>
      </c>
      <c r="U80" t="s">
        <v>251</v>
      </c>
      <c r="X80">
        <v>100</v>
      </c>
    </row>
    <row r="81" spans="1:24" ht="13.5">
      <c r="A81" t="s">
        <v>283</v>
      </c>
      <c r="B81" t="s">
        <v>195</v>
      </c>
      <c r="C81">
        <v>6</v>
      </c>
      <c r="D81">
        <v>6000</v>
      </c>
      <c r="E81">
        <v>33</v>
      </c>
      <c r="F81">
        <f>IF(E81="",0,VLOOKUP(E81,$T$2:$X$101,5,0))</f>
        <v>1000</v>
      </c>
      <c r="H81" t="str">
        <f>IF(E81="","",VLOOKUP(E81,$T$2:$X$101,4,0))</f>
        <v>オブソウルコレクト</v>
      </c>
      <c r="J81">
        <f>IF(I81=1,"",IF(I81=2,"ダブル",IF(I81=3,"トリプル",IF(I81=4,"クワドロプル",""))))</f>
      </c>
      <c r="L81">
        <f>IF(K81="",0,VLOOKUP(K81,$T$2:$X$101,5,0))</f>
        <v>0</v>
      </c>
      <c r="M81">
        <f>IF(K81="","",VLOOKUP(K81,$T$2:$X$101,3,0))</f>
      </c>
      <c r="N81">
        <f>IF(K81="","",VLOOKUP(K81,$T$2:$X$101,4,0))</f>
      </c>
      <c r="P81">
        <f>IF(O81=1,"",IF(O81=2,"ダブル",IF(O81=3,"トリプル",IF(O81=4,"クワドロプル",""))))</f>
      </c>
      <c r="Q81" t="str">
        <f>"+"&amp;C81&amp;J81&amp;G81&amp;P81&amp;M81&amp;B81&amp;H81</f>
        <v>+6オーディンの祝福オブソウルコレクト</v>
      </c>
      <c r="R81" s="1">
        <f>D81+F81*I81+L81*O81</f>
        <v>6000</v>
      </c>
      <c r="T81">
        <v>80</v>
      </c>
      <c r="U81" t="s">
        <v>252</v>
      </c>
      <c r="W81" t="s">
        <v>261</v>
      </c>
      <c r="X81">
        <v>9000</v>
      </c>
    </row>
    <row r="82" spans="1:24" ht="13.5">
      <c r="A82" t="s">
        <v>283</v>
      </c>
      <c r="B82" t="s">
        <v>195</v>
      </c>
      <c r="C82">
        <v>5</v>
      </c>
      <c r="D82">
        <v>3000</v>
      </c>
      <c r="E82">
        <v>29</v>
      </c>
      <c r="F82">
        <f>IF(E82="",0,VLOOKUP(E82,$T$2:$X$101,5,0))</f>
        <v>600</v>
      </c>
      <c r="G82" t="str">
        <f>IF(E82="","",VLOOKUP(E82,$T$2:$X$101,3,0))</f>
        <v>イービル</v>
      </c>
      <c r="J82">
        <f>IF(I82=1,"",IF(I82=2,"ダブル",IF(I82=3,"トリプル",IF(I82=4,"クワドロプル",""))))</f>
      </c>
      <c r="L82">
        <f>IF(K82="",0,VLOOKUP(K82,$T$2:$X$101,5,0))</f>
        <v>0</v>
      </c>
      <c r="M82">
        <f>IF(K82="","",VLOOKUP(K82,$T$2:$X$101,3,0))</f>
      </c>
      <c r="N82">
        <f>IF(K82="","",VLOOKUP(K82,$T$2:$X$101,4,0))</f>
      </c>
      <c r="P82">
        <f>IF(O82=1,"",IF(O82=2,"ダブル",IF(O82=3,"トリプル",IF(O82=4,"クワドロプル",""))))</f>
      </c>
      <c r="Q82" t="str">
        <f>"+"&amp;C82&amp;J82&amp;G82&amp;P82&amp;M82&amp;B82&amp;H82</f>
        <v>+5イービルオーディンの祝福</v>
      </c>
      <c r="R82" s="1">
        <f>D82+F82*I82+L82*O82</f>
        <v>3000</v>
      </c>
      <c r="T82">
        <v>81</v>
      </c>
      <c r="U82" t="s">
        <v>253</v>
      </c>
      <c r="V82" t="s">
        <v>262</v>
      </c>
      <c r="X82">
        <v>3000</v>
      </c>
    </row>
    <row r="83" spans="1:24" ht="13.5">
      <c r="A83" t="s">
        <v>283</v>
      </c>
      <c r="B83" t="s">
        <v>195</v>
      </c>
      <c r="C83">
        <v>5</v>
      </c>
      <c r="D83">
        <v>3000</v>
      </c>
      <c r="E83">
        <v>27</v>
      </c>
      <c r="F83">
        <f>IF(E83="",0,VLOOKUP(E83,$T$2:$X$101,5,0))</f>
        <v>1800</v>
      </c>
      <c r="H83" t="str">
        <f>IF(E83="","",VLOOKUP(E83,$T$2:$X$101,4,0))</f>
        <v>オブイフリート</v>
      </c>
      <c r="J83">
        <f>IF(I83=1,"",IF(I83=2,"ダブル",IF(I83=3,"トリプル",IF(I83=4,"クワドロプル",""))))</f>
      </c>
      <c r="L83">
        <f>IF(K83="",0,VLOOKUP(K83,$T$2:$X$101,5,0))</f>
        <v>0</v>
      </c>
      <c r="M83">
        <f>IF(K83="","",VLOOKUP(K83,$T$2:$X$101,3,0))</f>
      </c>
      <c r="N83">
        <f>IF(K83="","",VLOOKUP(K83,$T$2:$X$101,4,0))</f>
      </c>
      <c r="P83">
        <f>IF(O83=1,"",IF(O83=2,"ダブル",IF(O83=3,"トリプル",IF(O83=4,"クワドロプル",""))))</f>
      </c>
      <c r="Q83" t="str">
        <f>"+"&amp;C83&amp;J83&amp;G83&amp;P83&amp;M83&amp;B83&amp;H83</f>
        <v>+5オーディンの祝福オブイフリート</v>
      </c>
      <c r="R83" s="1">
        <f>D83+F83*I83+L83*O83</f>
        <v>3000</v>
      </c>
      <c r="T83">
        <v>82</v>
      </c>
      <c r="U83" t="s">
        <v>254</v>
      </c>
      <c r="V83" t="s">
        <v>263</v>
      </c>
      <c r="X83">
        <v>800</v>
      </c>
    </row>
    <row r="84" spans="1:24" ht="13.5">
      <c r="A84" t="s">
        <v>283</v>
      </c>
      <c r="B84" t="s">
        <v>288</v>
      </c>
      <c r="C84">
        <v>4</v>
      </c>
      <c r="D84">
        <v>1000</v>
      </c>
      <c r="E84">
        <v>30</v>
      </c>
      <c r="F84">
        <f>IF(E84="",0,VLOOKUP(E84,$T$2:$X$101,5,0))</f>
        <v>20000</v>
      </c>
      <c r="G84" t="str">
        <f>IF(E84="","",VLOOKUP(E84,$T$2:$X$101,3,0))</f>
        <v>ホーリ</v>
      </c>
      <c r="J84">
        <f>IF(I84=1,"",IF(I84=2,"ダブル",IF(I84=3,"トリプル",IF(I84=4,"クワドロプル",""))))</f>
      </c>
      <c r="L84">
        <f>IF(K84="",0,VLOOKUP(K84,$T$2:$X$101,5,0))</f>
        <v>0</v>
      </c>
      <c r="M84">
        <f>IF(K84="","",VLOOKUP(K84,$T$2:$X$101,3,0))</f>
      </c>
      <c r="N84">
        <f>IF(K84="","",VLOOKUP(K84,$T$2:$X$101,4,0))</f>
      </c>
      <c r="P84">
        <f>IF(O84=1,"",IF(O84=2,"ダブル",IF(O84=3,"トリプル",IF(O84=4,"クワドロプル",""))))</f>
      </c>
      <c r="Q84" t="str">
        <f>"+"&amp;C84&amp;J84&amp;G84&amp;P84&amp;M84&amp;B84&amp;H84</f>
        <v>+4ホーリグリッタリングクロース</v>
      </c>
      <c r="R84" s="1">
        <f>D84+F84*I84+L84*O84</f>
        <v>1000</v>
      </c>
      <c r="T84">
        <v>83</v>
      </c>
      <c r="U84" t="s">
        <v>255</v>
      </c>
      <c r="W84" t="s">
        <v>264</v>
      </c>
      <c r="X84">
        <v>800</v>
      </c>
    </row>
    <row r="85" spans="1:24" ht="13.5">
      <c r="A85" t="s">
        <v>283</v>
      </c>
      <c r="B85" t="s">
        <v>196</v>
      </c>
      <c r="C85">
        <v>4</v>
      </c>
      <c r="D85">
        <v>25000</v>
      </c>
      <c r="E85">
        <v>32</v>
      </c>
      <c r="F85">
        <f>IF(E85="",0,VLOOKUP(E85,$T$2:$X$101,5,0))</f>
        <v>500</v>
      </c>
      <c r="G85" t="str">
        <f>IF(E85="","",VLOOKUP(E85,$T$2:$X$101,3,0))</f>
        <v>アンフローズン</v>
      </c>
      <c r="J85">
        <f>IF(I85=1,"",IF(I85=2,"ダブル",IF(I85=3,"トリプル",IF(I85=4,"クワドロプル",""))))</f>
      </c>
      <c r="L85">
        <f>IF(K85="",0,VLOOKUP(K85,$T$2:$X$101,5,0))</f>
        <v>0</v>
      </c>
      <c r="M85">
        <f>IF(K85="","",VLOOKUP(K85,$T$2:$X$101,3,0))</f>
      </c>
      <c r="N85">
        <f>IF(K85="","",VLOOKUP(K85,$T$2:$X$101,4,0))</f>
      </c>
      <c r="P85">
        <f>IF(O85=1,"",IF(O85=2,"ダブル",IF(O85=3,"トリプル",IF(O85=4,"クワドロプル",""))))</f>
      </c>
      <c r="Q85" t="str">
        <f>"+"&amp;C85&amp;J85&amp;G85&amp;P85&amp;M85&amp;B85&amp;H85</f>
        <v>+4アンフローズンエベシ嵐のうねり</v>
      </c>
      <c r="R85" s="1">
        <f>D85+F85*I85+L85*O85</f>
        <v>25000</v>
      </c>
      <c r="T85">
        <v>84</v>
      </c>
      <c r="U85" t="s">
        <v>268</v>
      </c>
      <c r="V85" t="s">
        <v>269</v>
      </c>
      <c r="X85">
        <v>100</v>
      </c>
    </row>
    <row r="86" spans="1:20" ht="13.5">
      <c r="A86" t="s">
        <v>283</v>
      </c>
      <c r="B86" t="s">
        <v>197</v>
      </c>
      <c r="C86">
        <v>7</v>
      </c>
      <c r="D86">
        <v>2000</v>
      </c>
      <c r="E86">
        <v>28</v>
      </c>
      <c r="F86">
        <f>IF(E86="",0,VLOOKUP(E86,$T$2:$X$101,5,0))</f>
        <v>400</v>
      </c>
      <c r="G86" t="str">
        <f>IF(E86="","",VLOOKUP(E86,$T$2:$X$101,3,0))</f>
        <v>アクア</v>
      </c>
      <c r="J86">
        <f>IF(I86=1,"",IF(I86=2,"ダブル",IF(I86=3,"トリプル",IF(I86=4,"クワドロプル",""))))</f>
      </c>
      <c r="L86">
        <f>IF(K86="",0,VLOOKUP(K86,$T$2:$X$101,5,0))</f>
        <v>0</v>
      </c>
      <c r="M86">
        <f>IF(K86="","",VLOOKUP(K86,$T$2:$X$101,3,0))</f>
      </c>
      <c r="N86">
        <f>IF(K86="","",VLOOKUP(K86,$T$2:$X$101,4,0))</f>
      </c>
      <c r="P86">
        <f>IF(O86=1,"",IF(O86=2,"ダブル",IF(O86=3,"トリプル",IF(O86=4,"クワドロプル",""))))</f>
      </c>
      <c r="Q86" t="str">
        <f>"+"&amp;C86&amp;J86&amp;G86&amp;P86&amp;M86&amp;B86&amp;H86</f>
        <v>+7アクアロングコート</v>
      </c>
      <c r="R86" s="1">
        <f>D86+F86*I86+L86*O86</f>
        <v>2000</v>
      </c>
      <c r="T86">
        <v>85</v>
      </c>
    </row>
    <row r="87" spans="1:20" ht="13.5">
      <c r="A87" t="s">
        <v>283</v>
      </c>
      <c r="B87" t="s">
        <v>198</v>
      </c>
      <c r="C87">
        <v>6</v>
      </c>
      <c r="D87">
        <v>1000</v>
      </c>
      <c r="E87">
        <v>29</v>
      </c>
      <c r="F87">
        <f>IF(E87="",0,VLOOKUP(E87,$T$2:$X$101,5,0))</f>
        <v>600</v>
      </c>
      <c r="G87" t="str">
        <f>IF(E87="","",VLOOKUP(E87,$T$2:$X$101,3,0))</f>
        <v>イービル</v>
      </c>
      <c r="J87">
        <f>IF(I87=1,"",IF(I87=2,"ダブル",IF(I87=3,"トリプル",IF(I87=4,"クワドロプル",""))))</f>
      </c>
      <c r="L87">
        <f>IF(K87="",0,VLOOKUP(K87,$T$2:$X$101,5,0))</f>
        <v>0</v>
      </c>
      <c r="M87">
        <f>IF(K87="","",VLOOKUP(K87,$T$2:$X$101,3,0))</f>
      </c>
      <c r="N87">
        <f>IF(K87="","",VLOOKUP(K87,$T$2:$X$101,4,0))</f>
      </c>
      <c r="P87">
        <f>IF(O87=1,"",IF(O87=2,"ダブル",IF(O87=3,"トリプル",IF(O87=4,"クワドロプル",""))))</f>
      </c>
      <c r="Q87" t="str">
        <f>"+"&amp;C87&amp;J87&amp;G87&amp;P87&amp;M87&amp;B87&amp;H87</f>
        <v>+6イービルタイツ</v>
      </c>
      <c r="R87" s="1">
        <f>D87+F87*I87+L87*O87</f>
        <v>1000</v>
      </c>
      <c r="T87">
        <v>86</v>
      </c>
    </row>
    <row r="88" spans="1:20" ht="13.5">
      <c r="A88" t="s">
        <v>283</v>
      </c>
      <c r="B88" t="s">
        <v>198</v>
      </c>
      <c r="C88">
        <v>4</v>
      </c>
      <c r="D88">
        <v>300</v>
      </c>
      <c r="E88">
        <v>32</v>
      </c>
      <c r="F88">
        <f>IF(E88="",0,VLOOKUP(E88,$T$2:$X$101,5,0))</f>
        <v>500</v>
      </c>
      <c r="G88" t="str">
        <f>IF(E88="","",VLOOKUP(E88,$T$2:$X$101,3,0))</f>
        <v>アンフローズン</v>
      </c>
      <c r="J88">
        <f>IF(I88=1,"",IF(I88=2,"ダブル",IF(I88=3,"トリプル",IF(I88=4,"クワドロプル",""))))</f>
      </c>
      <c r="L88">
        <f>IF(K88="",0,VLOOKUP(K88,$T$2:$X$101,5,0))</f>
        <v>0</v>
      </c>
      <c r="M88">
        <f>IF(K88="","",VLOOKUP(K88,$T$2:$X$101,3,0))</f>
      </c>
      <c r="N88">
        <f>IF(K88="","",VLOOKUP(K88,$T$2:$X$101,4,0))</f>
      </c>
      <c r="P88">
        <f>IF(O88=1,"",IF(O88=2,"ダブル",IF(O88=3,"トリプル",IF(O88=4,"クワドロプル",""))))</f>
      </c>
      <c r="Q88" t="str">
        <f>"+"&amp;C88&amp;J88&amp;G88&amp;P88&amp;M88&amp;B88&amp;H88</f>
        <v>+4アンフローズンタイツ</v>
      </c>
      <c r="R88" s="1">
        <f>D88+F88*I88+L88*O88</f>
        <v>300</v>
      </c>
      <c r="T88">
        <v>87</v>
      </c>
    </row>
    <row r="89" spans="1:20" ht="13.5">
      <c r="A89" t="s">
        <v>283</v>
      </c>
      <c r="B89" t="s">
        <v>199</v>
      </c>
      <c r="C89">
        <v>7</v>
      </c>
      <c r="D89">
        <v>2000</v>
      </c>
      <c r="E89">
        <v>29</v>
      </c>
      <c r="F89">
        <f>IF(E89="",0,VLOOKUP(E89,$T$2:$X$101,5,0))</f>
        <v>600</v>
      </c>
      <c r="G89" t="str">
        <f>IF(E89="","",VLOOKUP(E89,$T$2:$X$101,3,0))</f>
        <v>イービル</v>
      </c>
      <c r="J89">
        <f>IF(I89=1,"",IF(I89=2,"ダブル",IF(I89=3,"トリプル",IF(I89=4,"クワドロプル",""))))</f>
      </c>
      <c r="L89">
        <f>IF(K89="",0,VLOOKUP(K89,$T$2:$X$101,5,0))</f>
        <v>0</v>
      </c>
      <c r="M89">
        <f>IF(K89="","",VLOOKUP(K89,$T$2:$X$101,3,0))</f>
      </c>
      <c r="N89">
        <f>IF(K89="","",VLOOKUP(K89,$T$2:$X$101,4,0))</f>
      </c>
      <c r="P89">
        <f>IF(O89=1,"",IF(O89=2,"ダブル",IF(O89=3,"トリプル",IF(O89=4,"クワドロプル",""))))</f>
      </c>
      <c r="Q89" t="str">
        <f>"+"&amp;C89&amp;J89&amp;G89&amp;P89&amp;M89&amp;B89&amp;H89</f>
        <v>+7イービルメイル</v>
      </c>
      <c r="R89" s="1">
        <f>D89+F89*I89+L89*O89</f>
        <v>2000</v>
      </c>
      <c r="T89">
        <v>88</v>
      </c>
    </row>
    <row r="90" spans="1:20" ht="13.5">
      <c r="A90" t="s">
        <v>283</v>
      </c>
      <c r="B90" t="s">
        <v>199</v>
      </c>
      <c r="C90">
        <v>6</v>
      </c>
      <c r="D90">
        <v>1200</v>
      </c>
      <c r="E90">
        <v>32</v>
      </c>
      <c r="F90">
        <f>IF(E90="",0,VLOOKUP(E90,$T$2:$X$101,5,0))</f>
        <v>500</v>
      </c>
      <c r="G90" t="str">
        <f>IF(E90="","",VLOOKUP(E90,$T$2:$X$101,3,0))</f>
        <v>アンフローズン</v>
      </c>
      <c r="J90">
        <f>IF(I90=1,"",IF(I90=2,"ダブル",IF(I90=3,"トリプル",IF(I90=4,"クワドロプル",""))))</f>
      </c>
      <c r="L90">
        <f>IF(K90="",0,VLOOKUP(K90,$T$2:$X$101,5,0))</f>
        <v>0</v>
      </c>
      <c r="M90">
        <f>IF(K90="","",VLOOKUP(K90,$T$2:$X$101,3,0))</f>
      </c>
      <c r="N90">
        <f>IF(K90="","",VLOOKUP(K90,$T$2:$X$101,4,0))</f>
      </c>
      <c r="P90">
        <f>IF(O90=1,"",IF(O90=2,"ダブル",IF(O90=3,"トリプル",IF(O90=4,"クワドロプル",""))))</f>
      </c>
      <c r="Q90" t="str">
        <f>"+"&amp;C90&amp;J90&amp;G90&amp;P90&amp;M90&amp;B90&amp;H90</f>
        <v>+6アンフローズンメイル</v>
      </c>
      <c r="R90" s="1">
        <f>D90+F90*I90+L90*O90</f>
        <v>1200</v>
      </c>
      <c r="T90">
        <v>89</v>
      </c>
    </row>
    <row r="91" spans="1:20" ht="13.5">
      <c r="A91" t="s">
        <v>283</v>
      </c>
      <c r="B91" t="s">
        <v>200</v>
      </c>
      <c r="C91">
        <v>7</v>
      </c>
      <c r="D91">
        <v>3000</v>
      </c>
      <c r="E91">
        <v>69</v>
      </c>
      <c r="F91">
        <f>IF(E91="",0,VLOOKUP(E91,$T$2:$X$101,5,0))</f>
        <v>200</v>
      </c>
      <c r="G91" t="str">
        <f>IF(E91="","",VLOOKUP(E91,$T$2:$X$101,3,0))</f>
        <v>大いなる祝福の</v>
      </c>
      <c r="J91">
        <f>IF(I91=1,"",IF(I91=2,"ダブル",IF(I91=3,"トリプル",IF(I91=4,"クワドロプル",""))))</f>
      </c>
      <c r="L91">
        <f>IF(K91="",0,VLOOKUP(K91,$T$2:$X$101,5,0))</f>
        <v>0</v>
      </c>
      <c r="M91">
        <f>IF(K91="","",VLOOKUP(K91,$T$2:$X$101,3,0))</f>
      </c>
      <c r="N91">
        <f>IF(K91="","",VLOOKUP(K91,$T$2:$X$101,4,0))</f>
      </c>
      <c r="P91">
        <f>IF(O91=1,"",IF(O91=2,"ダブル",IF(O91=3,"トリプル",IF(O91=4,"クワドロプル",""))))</f>
      </c>
      <c r="Q91" t="str">
        <f>"+"&amp;C91&amp;J91&amp;G91&amp;P91&amp;M91&amp;B91&amp;H91</f>
        <v>+7大いなる祝福のセイントローブ</v>
      </c>
      <c r="R91" s="1">
        <f>D91+F91*I91+L91*O91</f>
        <v>3000</v>
      </c>
      <c r="T91">
        <v>90</v>
      </c>
    </row>
    <row r="92" spans="1:20" ht="13.5">
      <c r="A92" t="s">
        <v>283</v>
      </c>
      <c r="B92" t="s">
        <v>201</v>
      </c>
      <c r="C92">
        <v>7</v>
      </c>
      <c r="D92">
        <v>2500</v>
      </c>
      <c r="E92">
        <v>32</v>
      </c>
      <c r="F92">
        <f>IF(E92="",0,VLOOKUP(E92,$T$2:$X$101,5,0))</f>
        <v>500</v>
      </c>
      <c r="G92" t="str">
        <f>IF(E92="","",VLOOKUP(E92,$T$2:$X$101,3,0))</f>
        <v>アンフローズン</v>
      </c>
      <c r="J92">
        <f>IF(I92=1,"",IF(I92=2,"ダブル",IF(I92=3,"トリプル",IF(I92=4,"クワドロプル",""))))</f>
      </c>
      <c r="L92">
        <f>IF(K92="",0,VLOOKUP(K92,$T$2:$X$101,5,0))</f>
        <v>0</v>
      </c>
      <c r="M92">
        <f>IF(K92="","",VLOOKUP(K92,$T$2:$X$101,3,0))</f>
      </c>
      <c r="N92">
        <f>IF(K92="","",VLOOKUP(K92,$T$2:$X$101,4,0))</f>
      </c>
      <c r="P92">
        <f>IF(O92=1,"",IF(O92=2,"ダブル",IF(O92=3,"トリプル",IF(O92=4,"クワドロプル",""))))</f>
      </c>
      <c r="Q92" t="str">
        <f>"+"&amp;C92&amp;J92&amp;G92&amp;P92&amp;M92&amp;B92&amp;H92</f>
        <v>+7アンフローズンシルクローブ</v>
      </c>
      <c r="R92" s="1">
        <f>D92+F92*I92+L92*O92</f>
        <v>2500</v>
      </c>
      <c r="T92">
        <v>91</v>
      </c>
    </row>
    <row r="93" spans="1:20" ht="13.5">
      <c r="A93" t="s">
        <v>283</v>
      </c>
      <c r="B93" t="s">
        <v>204</v>
      </c>
      <c r="C93">
        <v>7</v>
      </c>
      <c r="D93">
        <v>2500</v>
      </c>
      <c r="E93">
        <v>27</v>
      </c>
      <c r="F93">
        <f>IF(E93="",0,VLOOKUP(E93,$T$2:$X$101,5,0))</f>
        <v>1800</v>
      </c>
      <c r="H93" t="str">
        <f>IF(E93="","",VLOOKUP(E93,$T$2:$X$101,4,0))</f>
        <v>オブイフリート</v>
      </c>
      <c r="J93">
        <f>IF(I93=1,"",IF(I93=2,"ダブル",IF(I93=3,"トリプル",IF(I93=4,"クワドロプル",""))))</f>
      </c>
      <c r="L93">
        <f>IF(K93="",0,VLOOKUP(K93,$T$2:$X$101,5,0))</f>
        <v>0</v>
      </c>
      <c r="M93">
        <f>IF(K93="","",VLOOKUP(K93,$T$2:$X$101,3,0))</f>
      </c>
      <c r="N93">
        <f>IF(K93="","",VLOOKUP(K93,$T$2:$X$101,4,0))</f>
      </c>
      <c r="P93">
        <f>IF(O93=1,"",IF(O93=2,"ダブル",IF(O93=3,"トリプル",IF(O93=4,"クワドロプル",""))))</f>
      </c>
      <c r="Q93" t="str">
        <f>"+"&amp;C93&amp;J93&amp;G93&amp;P93&amp;M93&amp;B93&amp;H93</f>
        <v>+7メントルオブイフリート</v>
      </c>
      <c r="R93" s="1">
        <f>D93+F93*I93+L93*O93</f>
        <v>2500</v>
      </c>
      <c r="T93">
        <v>92</v>
      </c>
    </row>
    <row r="94" spans="1:20" ht="13.5">
      <c r="A94" t="s">
        <v>283</v>
      </c>
      <c r="B94" t="s">
        <v>204</v>
      </c>
      <c r="C94">
        <v>6</v>
      </c>
      <c r="D94">
        <v>1000</v>
      </c>
      <c r="E94">
        <v>31</v>
      </c>
      <c r="F94">
        <f>IF(E94="",0,VLOOKUP(E94,$T$2:$X$101,5,0))</f>
        <v>2000</v>
      </c>
      <c r="G94" t="str">
        <f>IF(E94="","",VLOOKUP(E94,$T$2:$X$101,3,0))</f>
        <v>デッドリー</v>
      </c>
      <c r="J94">
        <f>IF(I94=1,"",IF(I94=2,"ダブル",IF(I94=3,"トリプル",IF(I94=4,"クワドロプル",""))))</f>
      </c>
      <c r="L94">
        <f>IF(K94="",0,VLOOKUP(K94,$T$2:$X$101,5,0))</f>
        <v>0</v>
      </c>
      <c r="M94">
        <f>IF(K94="","",VLOOKUP(K94,$T$2:$X$101,3,0))</f>
      </c>
      <c r="N94">
        <f>IF(K94="","",VLOOKUP(K94,$T$2:$X$101,4,0))</f>
      </c>
      <c r="P94">
        <f>IF(O94=1,"",IF(O94=2,"ダブル",IF(O94=3,"トリプル",IF(O94=4,"クワドロプル",""))))</f>
      </c>
      <c r="Q94" t="str">
        <f>"+"&amp;C94&amp;J94&amp;G94&amp;P94&amp;M94&amp;B94&amp;H94</f>
        <v>+6デッドリーメントル</v>
      </c>
      <c r="R94" s="1">
        <f>D94+F94*I94+L94*O94</f>
        <v>1000</v>
      </c>
      <c r="T94">
        <v>93</v>
      </c>
    </row>
    <row r="95" spans="1:20" ht="13.5">
      <c r="A95" t="s">
        <v>283</v>
      </c>
      <c r="B95" t="s">
        <v>204</v>
      </c>
      <c r="C95">
        <v>4</v>
      </c>
      <c r="D95">
        <v>300</v>
      </c>
      <c r="E95">
        <v>29</v>
      </c>
      <c r="F95">
        <f>IF(E95="",0,VLOOKUP(E95,$T$2:$X$101,5,0))</f>
        <v>600</v>
      </c>
      <c r="G95" t="str">
        <f>IF(E95="","",VLOOKUP(E95,$T$2:$X$101,3,0))</f>
        <v>イービル</v>
      </c>
      <c r="J95">
        <f>IF(I95=1,"",IF(I95=2,"ダブル",IF(I95=3,"トリプル",IF(I95=4,"クワドロプル",""))))</f>
      </c>
      <c r="L95">
        <f>IF(K95="",0,VLOOKUP(K95,$T$2:$X$101,5,0))</f>
        <v>0</v>
      </c>
      <c r="M95">
        <f>IF(K95="","",VLOOKUP(K95,$T$2:$X$101,3,0))</f>
      </c>
      <c r="N95">
        <f>IF(K95="","",VLOOKUP(K95,$T$2:$X$101,4,0))</f>
      </c>
      <c r="P95">
        <f>IF(O95=1,"",IF(O95=2,"ダブル",IF(O95=3,"トリプル",IF(O95=4,"クワドロプル",""))))</f>
      </c>
      <c r="Q95" t="str">
        <f>"+"&amp;C95&amp;J95&amp;G95&amp;P95&amp;M95&amp;B95&amp;H95</f>
        <v>+4イービルメントル</v>
      </c>
      <c r="R95" s="1">
        <f>D95+F95*I95+L95*O95</f>
        <v>300</v>
      </c>
      <c r="T95">
        <v>94</v>
      </c>
    </row>
    <row r="96" spans="1:20" ht="13.5">
      <c r="A96" t="s">
        <v>283</v>
      </c>
      <c r="B96" t="s">
        <v>223</v>
      </c>
      <c r="C96">
        <v>6</v>
      </c>
      <c r="D96">
        <v>2500</v>
      </c>
      <c r="E96">
        <v>32</v>
      </c>
      <c r="F96">
        <f>IF(E96="",0,VLOOKUP(E96,$T$2:$X$101,5,0))</f>
        <v>500</v>
      </c>
      <c r="G96" t="str">
        <f>IF(E96="","",VLOOKUP(E96,$T$2:$X$101,3,0))</f>
        <v>アンフローズン</v>
      </c>
      <c r="J96">
        <f>IF(I96=1,"",IF(I96=2,"ダブル",IF(I96=3,"トリプル",IF(I96=4,"クワドロプル",""))))</f>
      </c>
      <c r="L96">
        <f>IF(K96="",0,VLOOKUP(K96,$T$2:$X$101,5,0))</f>
        <v>0</v>
      </c>
      <c r="M96">
        <f>IF(K96="","",VLOOKUP(K96,$T$2:$X$101,3,0))</f>
      </c>
      <c r="N96">
        <f>IF(K96="","",VLOOKUP(K96,$T$2:$X$101,4,0))</f>
      </c>
      <c r="P96">
        <f>IF(O96=1,"",IF(O96=2,"ダブル",IF(O96=3,"トリプル",IF(O96=4,"クワドロプル",""))))</f>
      </c>
      <c r="Q96" t="str">
        <f>"+"&amp;C96&amp;J96&amp;G96&amp;P96&amp;M96&amp;B96&amp;H96</f>
        <v>+6アンフローズンフォーマルスーツ</v>
      </c>
      <c r="R96" s="1">
        <f>D96+F96*I96+L96*O96</f>
        <v>2500</v>
      </c>
      <c r="T96">
        <v>95</v>
      </c>
    </row>
    <row r="97" spans="1:20" ht="13.5">
      <c r="A97" t="s">
        <v>283</v>
      </c>
      <c r="B97" t="s">
        <v>223</v>
      </c>
      <c r="D97">
        <v>850</v>
      </c>
      <c r="F97">
        <f>IF(E97="",0,VLOOKUP(E97,$T$2:$X$101,5,0))</f>
        <v>0</v>
      </c>
      <c r="G97">
        <f>IF(E97="","",VLOOKUP(E97,$T$2:$X$101,3,0))</f>
      </c>
      <c r="H97">
        <f>IF(E97="","",VLOOKUP(E97,$T$2:$X$101,4,0))</f>
      </c>
      <c r="J97">
        <f>IF(I97=1,"",IF(I97=2,"ダブル",IF(I97=3,"トリプル",IF(I97=4,"クワドロプル",""))))</f>
      </c>
      <c r="L97">
        <f>IF(K97="",0,VLOOKUP(K97,$T$2:$X$101,5,0))</f>
        <v>0</v>
      </c>
      <c r="M97">
        <f>IF(K97="","",VLOOKUP(K97,$T$2:$X$101,3,0))</f>
      </c>
      <c r="N97">
        <f>IF(K97="","",VLOOKUP(K97,$T$2:$X$101,4,0))</f>
      </c>
      <c r="P97">
        <f>IF(O97=1,"",IF(O97=2,"ダブル",IF(O97=3,"トリプル",IF(O97=4,"クワドロプル",""))))</f>
      </c>
      <c r="Q97" t="str">
        <f>"+"&amp;C97&amp;J97&amp;G97&amp;P97&amp;M97&amp;B97&amp;H97</f>
        <v>+フォーマルスーツ</v>
      </c>
      <c r="R97" s="1">
        <f>D97+F97*I97+L97*O97</f>
        <v>850</v>
      </c>
      <c r="T97">
        <v>96</v>
      </c>
    </row>
    <row r="98" spans="1:20" ht="13.5">
      <c r="A98" t="s">
        <v>283</v>
      </c>
      <c r="B98" t="s">
        <v>223</v>
      </c>
      <c r="D98">
        <v>850</v>
      </c>
      <c r="F98">
        <f>IF(E98="",0,VLOOKUP(E98,$T$2:$X$101,5,0))</f>
        <v>0</v>
      </c>
      <c r="G98">
        <f>IF(E98="","",VLOOKUP(E98,$T$2:$X$101,3,0))</f>
      </c>
      <c r="H98">
        <f>IF(E98="","",VLOOKUP(E98,$T$2:$X$101,4,0))</f>
      </c>
      <c r="J98">
        <f>IF(I98=1,"",IF(I98=2,"ダブル",IF(I98=3,"トリプル",IF(I98=4,"クワドロプル",""))))</f>
      </c>
      <c r="L98">
        <f>IF(K98="",0,VLOOKUP(K98,$T$2:$X$101,5,0))</f>
        <v>0</v>
      </c>
      <c r="M98">
        <f>IF(K98="","",VLOOKUP(K98,$T$2:$X$101,3,0))</f>
      </c>
      <c r="N98">
        <f>IF(K98="","",VLOOKUP(K98,$T$2:$X$101,4,0))</f>
      </c>
      <c r="P98">
        <f>IF(O98=1,"",IF(O98=2,"ダブル",IF(O98=3,"トリプル",IF(O98=4,"クワドロプル",""))))</f>
      </c>
      <c r="Q98" t="str">
        <f>"+"&amp;C98&amp;J98&amp;G98&amp;P98&amp;M98&amp;B98&amp;H98</f>
        <v>+フォーマルスーツ</v>
      </c>
      <c r="R98" s="1">
        <f>D98+F98*I98+L98*O98</f>
        <v>850</v>
      </c>
      <c r="T98">
        <v>97</v>
      </c>
    </row>
    <row r="99" spans="1:20" ht="13.5">
      <c r="A99" t="s">
        <v>283</v>
      </c>
      <c r="B99" t="s">
        <v>223</v>
      </c>
      <c r="D99">
        <v>850</v>
      </c>
      <c r="F99">
        <f>IF(E99="",0,VLOOKUP(E99,$T$2:$X$101,5,0))</f>
        <v>0</v>
      </c>
      <c r="G99">
        <f>IF(E99="","",VLOOKUP(E99,$T$2:$X$101,3,0))</f>
      </c>
      <c r="H99">
        <f>IF(E99="","",VLOOKUP(E99,$T$2:$X$101,4,0))</f>
      </c>
      <c r="J99">
        <f>IF(I99=1,"",IF(I99=2,"ダブル",IF(I99=3,"トリプル",IF(I99=4,"クワドロプル",""))))</f>
      </c>
      <c r="L99">
        <f>IF(K99="",0,VLOOKUP(K99,$T$2:$X$101,5,0))</f>
        <v>0</v>
      </c>
      <c r="M99">
        <f>IF(K99="","",VLOOKUP(K99,$T$2:$X$101,3,0))</f>
      </c>
      <c r="N99">
        <f>IF(K99="","",VLOOKUP(K99,$T$2:$X$101,4,0))</f>
      </c>
      <c r="P99">
        <f>IF(O99=1,"",IF(O99=2,"ダブル",IF(O99=3,"トリプル",IF(O99=4,"クワドロプル",""))))</f>
      </c>
      <c r="Q99" t="str">
        <f>"+"&amp;C99&amp;J99&amp;G99&amp;P99&amp;M99&amp;B99&amp;H99</f>
        <v>+フォーマルスーツ</v>
      </c>
      <c r="R99" s="1">
        <f>D99+F99*I99+L99*O99</f>
        <v>850</v>
      </c>
      <c r="T99">
        <v>98</v>
      </c>
    </row>
    <row r="100" spans="1:20" ht="13.5">
      <c r="A100" t="s">
        <v>283</v>
      </c>
      <c r="B100" t="s">
        <v>195</v>
      </c>
      <c r="D100">
        <v>1500</v>
      </c>
      <c r="F100">
        <f>IF(E100="",0,VLOOKUP(E100,$T$2:$X$101,5,0))</f>
        <v>0</v>
      </c>
      <c r="G100">
        <f>IF(E100="","",VLOOKUP(E100,$T$2:$X$101,3,0))</f>
      </c>
      <c r="H100">
        <f>IF(E100="","",VLOOKUP(E100,$T$2:$X$101,4,0))</f>
      </c>
      <c r="J100">
        <f>IF(I100=1,"",IF(I100=2,"ダブル",IF(I100=3,"トリプル",IF(I100=4,"クワドロプル",""))))</f>
      </c>
      <c r="L100">
        <f>IF(K100="",0,VLOOKUP(K100,$T$2:$X$101,5,0))</f>
        <v>0</v>
      </c>
      <c r="M100">
        <f>IF(K100="","",VLOOKUP(K100,$T$2:$X$101,3,0))</f>
      </c>
      <c r="N100">
        <f>IF(K100="","",VLOOKUP(K100,$T$2:$X$101,4,0))</f>
      </c>
      <c r="P100">
        <f>IF(O100=1,"",IF(O100=2,"ダブル",IF(O100=3,"トリプル",IF(O100=4,"クワドロプル",""))))</f>
      </c>
      <c r="Q100" t="str">
        <f>"+"&amp;C100&amp;J100&amp;G100&amp;P100&amp;M100&amp;B100&amp;H100</f>
        <v>+オーディンの祝福</v>
      </c>
      <c r="R100" s="1">
        <f>D100+F100*I100+L100*O100</f>
        <v>1500</v>
      </c>
      <c r="T100">
        <v>99</v>
      </c>
    </row>
    <row r="101" spans="1:20" ht="13.5">
      <c r="A101" t="s">
        <v>284</v>
      </c>
      <c r="B101" t="s">
        <v>214</v>
      </c>
      <c r="C101">
        <v>4</v>
      </c>
      <c r="D101">
        <v>200</v>
      </c>
      <c r="E101">
        <v>49</v>
      </c>
      <c r="F101">
        <f>IF(E101="",0,VLOOKUP(E101,$T$2:$X$101,5,0))</f>
        <v>600</v>
      </c>
      <c r="H101" t="str">
        <f>IF(E101="","",VLOOKUP(E101,$T$2:$X$101,4,0))</f>
        <v>オブウィッチ</v>
      </c>
      <c r="J101">
        <f>IF(I101=1,"",IF(I101=2,"ダブル",IF(I101=3,"トリプル",IF(I101=4,"クワドロプル",""))))</f>
      </c>
      <c r="L101">
        <f>IF(K101="",0,VLOOKUP(K101,$T$2:$X$101,5,0))</f>
        <v>0</v>
      </c>
      <c r="M101">
        <f>IF(K101="","",VLOOKUP(K101,$T$2:$X$101,3,0))</f>
      </c>
      <c r="N101">
        <f>IF(K101="","",VLOOKUP(K101,$T$2:$X$101,4,0))</f>
      </c>
      <c r="P101">
        <f>IF(O101=1,"",IF(O101=2,"ダブル",IF(O101=3,"トリプル",IF(O101=4,"クワドロプル",""))))</f>
      </c>
      <c r="Q101" t="str">
        <f>"+"&amp;C101&amp;J101&amp;G101&amp;P101&amp;M101&amp;B101&amp;H101</f>
        <v>+4シューズオブウィッチ</v>
      </c>
      <c r="R101" s="1">
        <f>D101+F101*I101+L101*O101</f>
        <v>200</v>
      </c>
      <c r="T101">
        <v>100</v>
      </c>
    </row>
    <row r="102" spans="1:18" ht="13.5">
      <c r="A102" t="s">
        <v>284</v>
      </c>
      <c r="B102" t="s">
        <v>214</v>
      </c>
      <c r="C102">
        <v>6</v>
      </c>
      <c r="D102">
        <v>800</v>
      </c>
      <c r="E102">
        <v>48</v>
      </c>
      <c r="F102">
        <f>IF(E102="",0,VLOOKUP(E102,$T$2:$X$101,5,0))</f>
        <v>600</v>
      </c>
      <c r="G102" t="str">
        <f>IF(E102="","",VLOOKUP(E102,$T$2:$X$101,3,0))</f>
        <v>ソウルエンチャンテッド</v>
      </c>
      <c r="J102">
        <f>IF(I102=1,"",IF(I102=2,"ダブル",IF(I102=3,"トリプル",IF(I102=4,"クワドロプル",""))))</f>
      </c>
      <c r="L102">
        <f>IF(K102="",0,VLOOKUP(K102,$T$2:$X$101,5,0))</f>
        <v>0</v>
      </c>
      <c r="M102">
        <f>IF(K102="","",VLOOKUP(K102,$T$2:$X$101,3,0))</f>
      </c>
      <c r="N102">
        <f>IF(K102="","",VLOOKUP(K102,$T$2:$X$101,4,0))</f>
      </c>
      <c r="P102">
        <f>IF(O102=1,"",IF(O102=2,"ダブル",IF(O102=3,"トリプル",IF(O102=4,"クワドロプル",""))))</f>
      </c>
      <c r="Q102" t="str">
        <f>"+"&amp;C102&amp;J102&amp;G102&amp;P102&amp;M102&amp;B102&amp;H102</f>
        <v>+6ソウルエンチャンテッドシューズ</v>
      </c>
      <c r="R102" s="1">
        <f>D102+F102*I102+L102*O102</f>
        <v>800</v>
      </c>
    </row>
    <row r="103" spans="1:18" ht="13.5">
      <c r="A103" t="s">
        <v>284</v>
      </c>
      <c r="B103" t="s">
        <v>215</v>
      </c>
      <c r="C103">
        <v>7</v>
      </c>
      <c r="D103">
        <v>2000</v>
      </c>
      <c r="F103">
        <f>IF(E103="",0,VLOOKUP(E103,$T$2:$X$101,5,0))</f>
        <v>0</v>
      </c>
      <c r="G103">
        <f>IF(E103="","",VLOOKUP(E103,$T$2:$X$101,3,0))</f>
      </c>
      <c r="H103">
        <f>IF(E103="","",VLOOKUP(E103,$T$2:$X$101,4,0))</f>
      </c>
      <c r="J103">
        <f>IF(I103=1,"",IF(I103=2,"ダブル",IF(I103=3,"トリプル",IF(I103=4,"クワドロプル",""))))</f>
      </c>
      <c r="L103">
        <f>IF(K103="",0,VLOOKUP(K103,$T$2:$X$101,5,0))</f>
        <v>0</v>
      </c>
      <c r="M103">
        <f>IF(K103="","",VLOOKUP(K103,$T$2:$X$101,3,0))</f>
      </c>
      <c r="N103">
        <f>IF(K103="","",VLOOKUP(K103,$T$2:$X$101,4,0))</f>
      </c>
      <c r="P103">
        <f>IF(O103=1,"",IF(O103=2,"ダブル",IF(O103=3,"トリプル",IF(O103=4,"クワドロプル",""))))</f>
      </c>
      <c r="Q103" t="str">
        <f>"+"&amp;C103&amp;J103&amp;G103&amp;P103&amp;M103&amp;B103&amp;H103</f>
        <v>+7ヴィダルのブーツ</v>
      </c>
      <c r="R103" s="1">
        <f>D103+F103*I103+L103*O103</f>
        <v>2000</v>
      </c>
    </row>
    <row r="104" spans="1:18" ht="13.5">
      <c r="A104" t="s">
        <v>284</v>
      </c>
      <c r="B104" t="s">
        <v>216</v>
      </c>
      <c r="C104">
        <v>5</v>
      </c>
      <c r="D104">
        <v>300</v>
      </c>
      <c r="F104">
        <f>IF(E104="",0,VLOOKUP(E104,$T$2:$X$101,5,0))</f>
        <v>0</v>
      </c>
      <c r="G104">
        <f>IF(E104="","",VLOOKUP(E104,$T$2:$X$101,3,0))</f>
      </c>
      <c r="H104">
        <f>IF(E104="","",VLOOKUP(E104,$T$2:$X$101,4,0))</f>
      </c>
      <c r="J104">
        <f>IF(I104=1,"",IF(I104=2,"ダブル",IF(I104=3,"トリプル",IF(I104=4,"クワドロプル",""))))</f>
      </c>
      <c r="L104">
        <f>IF(K104="",0,VLOOKUP(K104,$T$2:$X$101,5,0))</f>
        <v>0</v>
      </c>
      <c r="M104">
        <f>IF(K104="","",VLOOKUP(K104,$T$2:$X$101,3,0))</f>
      </c>
      <c r="N104">
        <f>IF(K104="","",VLOOKUP(K104,$T$2:$X$101,4,0))</f>
      </c>
      <c r="P104">
        <f>IF(O104=1,"",IF(O104=2,"ダブル",IF(O104=3,"トリプル",IF(O104=4,"クワドロプル",""))))</f>
      </c>
      <c r="Q104" t="str">
        <f>"+"&amp;C104&amp;J104&amp;G104&amp;P104&amp;M104&amp;B104&amp;H104</f>
        <v>+5ガラスの靴</v>
      </c>
      <c r="R104" s="1">
        <f>D104+F104*I104+L104*O104</f>
        <v>300</v>
      </c>
    </row>
    <row r="105" spans="1:18" ht="13.5">
      <c r="A105" t="s">
        <v>284</v>
      </c>
      <c r="B105" t="s">
        <v>222</v>
      </c>
      <c r="C105">
        <v>4</v>
      </c>
      <c r="D105">
        <v>300</v>
      </c>
      <c r="F105">
        <f>IF(E105="",0,VLOOKUP(E105,$T$2:$X$101,5,0))</f>
        <v>0</v>
      </c>
      <c r="G105">
        <f>IF(E105="","",VLOOKUP(E105,$T$2:$X$101,3,0))</f>
      </c>
      <c r="H105">
        <f>IF(E105="","",VLOOKUP(E105,$T$2:$X$101,4,0))</f>
      </c>
      <c r="J105">
        <f>IF(I105=1,"",IF(I105=2,"ダブル",IF(I105=3,"トリプル",IF(I105=4,"クワドロプル",""))))</f>
      </c>
      <c r="L105">
        <f>IF(K105="",0,VLOOKUP(K105,$T$2:$X$101,5,0))</f>
        <v>0</v>
      </c>
      <c r="M105">
        <f>IF(K105="","",VLOOKUP(K105,$T$2:$X$101,3,0))</f>
      </c>
      <c r="N105">
        <f>IF(K105="","",VLOOKUP(K105,$T$2:$X$101,4,0))</f>
      </c>
      <c r="P105">
        <f>IF(O105=1,"",IF(O105=2,"ダブル",IF(O105=3,"トリプル",IF(O105=4,"クワドロプル",""))))</f>
      </c>
      <c r="Q105" t="str">
        <f>"+"&amp;C105&amp;J105&amp;G105&amp;P105&amp;M105&amp;B105&amp;H105</f>
        <v>+4フレイシューズ</v>
      </c>
      <c r="R105" s="1">
        <f>D105+F105*I105+L105*O105</f>
        <v>300</v>
      </c>
    </row>
    <row r="106" spans="1:18" ht="13.5">
      <c r="A106" t="s">
        <v>285</v>
      </c>
      <c r="B106" t="s">
        <v>217</v>
      </c>
      <c r="C106">
        <v>6</v>
      </c>
      <c r="D106">
        <v>1200</v>
      </c>
      <c r="E106">
        <v>36</v>
      </c>
      <c r="F106">
        <f>IF(E106="",0,VLOOKUP(E106,$T$2:$X$101,5,0))</f>
        <v>1000</v>
      </c>
      <c r="G106" t="str">
        <f>IF(E106="","",VLOOKUP(E106,$T$2:$X$101,3,0))</f>
        <v>イミューン</v>
      </c>
      <c r="J106">
        <f>IF(I106=1,"",IF(I106=2,"ダブル",IF(I106=3,"トリプル",IF(I106=4,"クワドロプル",""))))</f>
      </c>
      <c r="L106">
        <f>IF(K106="",0,VLOOKUP(K106,$T$2:$X$101,5,0))</f>
        <v>0</v>
      </c>
      <c r="M106">
        <f>IF(K106="","",VLOOKUP(K106,$T$2:$X$101,3,0))</f>
      </c>
      <c r="N106">
        <f>IF(K106="","",VLOOKUP(K106,$T$2:$X$101,4,0))</f>
      </c>
      <c r="P106">
        <f>IF(O106=1,"",IF(O106=2,"ダブル",IF(O106=3,"トリプル",IF(O106=4,"クワドロプル",""))))</f>
      </c>
      <c r="Q106" t="str">
        <f>"+"&amp;C106&amp;J106&amp;G106&amp;P106&amp;M106&amp;B106&amp;H106</f>
        <v>+6イミューンマフラー</v>
      </c>
      <c r="R106" s="1">
        <f>D106+F106*I106+L106*O106</f>
        <v>1200</v>
      </c>
    </row>
    <row r="107" spans="1:18" ht="13.5">
      <c r="A107" t="s">
        <v>285</v>
      </c>
      <c r="B107" t="s">
        <v>217</v>
      </c>
      <c r="C107">
        <v>4</v>
      </c>
      <c r="D107">
        <v>200</v>
      </c>
      <c r="E107">
        <v>34</v>
      </c>
      <c r="F107">
        <f>IF(E107="",0,VLOOKUP(E107,$T$2:$X$101,5,0))</f>
        <v>4000</v>
      </c>
      <c r="G107" t="str">
        <f>IF(E107="","",VLOOKUP(E107,$T$2:$X$101,3,0))</f>
        <v>ローレベル</v>
      </c>
      <c r="J107">
        <f>IF(I107=1,"",IF(I107=2,"ダブル",IF(I107=3,"トリプル",IF(I107=4,"クワドロプル",""))))</f>
      </c>
      <c r="L107">
        <f>IF(K107="",0,VLOOKUP(K107,$T$2:$X$101,5,0))</f>
        <v>0</v>
      </c>
      <c r="M107">
        <f>IF(K107="","",VLOOKUP(K107,$T$2:$X$101,3,0))</f>
      </c>
      <c r="N107">
        <f>IF(K107="","",VLOOKUP(K107,$T$2:$X$101,4,0))</f>
      </c>
      <c r="P107">
        <f>IF(O107=1,"",IF(O107=2,"ダブル",IF(O107=3,"トリプル",IF(O107=4,"クワドロプル",""))))</f>
      </c>
      <c r="Q107" t="str">
        <f>"+"&amp;C107&amp;J107&amp;G107&amp;P107&amp;M107&amp;B107&amp;H107</f>
        <v>+4ローレベルマフラー</v>
      </c>
      <c r="R107" s="1">
        <f>D107+F107*I107+L107*O107</f>
        <v>200</v>
      </c>
    </row>
    <row r="108" spans="1:18" ht="13.5">
      <c r="A108" t="s">
        <v>285</v>
      </c>
      <c r="B108" t="s">
        <v>217</v>
      </c>
      <c r="C108">
        <v>4</v>
      </c>
      <c r="D108">
        <v>200</v>
      </c>
      <c r="E108">
        <v>35</v>
      </c>
      <c r="F108">
        <f>IF(E108="",0,VLOOKUP(E108,$T$2:$X$101,5,0))</f>
        <v>1000</v>
      </c>
      <c r="G108" t="str">
        <f>IF(E108="","",VLOOKUP(E108,$T$2:$X$101,3,0))</f>
        <v>モッキング</v>
      </c>
      <c r="J108">
        <f>IF(I108=1,"",IF(I108=2,"ダブル",IF(I108=3,"トリプル",IF(I108=4,"クワドロプル",""))))</f>
      </c>
      <c r="L108">
        <f>IF(K108="",0,VLOOKUP(K108,$T$2:$X$101,5,0))</f>
        <v>0</v>
      </c>
      <c r="M108">
        <f>IF(K108="","",VLOOKUP(K108,$T$2:$X$101,3,0))</f>
      </c>
      <c r="N108">
        <f>IF(K108="","",VLOOKUP(K108,$T$2:$X$101,4,0))</f>
      </c>
      <c r="P108">
        <f>IF(O108=1,"",IF(O108=2,"ダブル",IF(O108=3,"トリプル",IF(O108=4,"クワドロプル",""))))</f>
      </c>
      <c r="Q108" t="str">
        <f>"+"&amp;C108&amp;J108&amp;G108&amp;P108&amp;M108&amp;B108&amp;H108</f>
        <v>+4モッキングマフラー</v>
      </c>
      <c r="R108" s="1">
        <f>D108+F108*I108+L108*O108</f>
        <v>200</v>
      </c>
    </row>
    <row r="109" spans="1:18" ht="13.5">
      <c r="A109" t="s">
        <v>285</v>
      </c>
      <c r="B109" t="s">
        <v>218</v>
      </c>
      <c r="C109">
        <v>7</v>
      </c>
      <c r="D109">
        <v>3000</v>
      </c>
      <c r="E109">
        <v>36</v>
      </c>
      <c r="F109">
        <f>IF(E109="",0,VLOOKUP(E109,$T$2:$X$101,5,0))</f>
        <v>1000</v>
      </c>
      <c r="G109" t="str">
        <f>IF(E109="","",VLOOKUP(E109,$T$2:$X$101,3,0))</f>
        <v>イミューン</v>
      </c>
      <c r="J109">
        <f>IF(I109=1,"",IF(I109=2,"ダブル",IF(I109=3,"トリプル",IF(I109=4,"クワドロプル",""))))</f>
      </c>
      <c r="L109">
        <f>IF(K109="",0,VLOOKUP(K109,$T$2:$X$101,5,0))</f>
        <v>0</v>
      </c>
      <c r="M109">
        <f>IF(K109="","",VLOOKUP(K109,$T$2:$X$101,3,0))</f>
      </c>
      <c r="N109">
        <f>IF(K109="","",VLOOKUP(K109,$T$2:$X$101,4,0))</f>
      </c>
      <c r="P109">
        <f>IF(O109=1,"",IF(O109=2,"ダブル",IF(O109=3,"トリプル",IF(O109=4,"クワドロプル",""))))</f>
      </c>
      <c r="Q109" t="str">
        <f>"+"&amp;C109&amp;J109&amp;G109&amp;P109&amp;M109&amp;B109&amp;H109</f>
        <v>+7イミューンマント</v>
      </c>
      <c r="R109" s="1">
        <f>D109+F109*I109+L109*O109</f>
        <v>3000</v>
      </c>
    </row>
    <row r="110" spans="1:18" ht="13.5">
      <c r="A110" t="s">
        <v>285</v>
      </c>
      <c r="B110" t="s">
        <v>219</v>
      </c>
      <c r="C110">
        <v>6</v>
      </c>
      <c r="D110">
        <v>2500</v>
      </c>
      <c r="E110">
        <v>37</v>
      </c>
      <c r="F110">
        <f>IF(E110="",0,VLOOKUP(E110,$T$2:$X$101,5,0))</f>
        <v>2500</v>
      </c>
      <c r="G110" t="str">
        <f>IF(E110="","",VLOOKUP(E110,$T$2:$X$101,3,0))</f>
        <v>ミスティック</v>
      </c>
      <c r="J110">
        <f>IF(I110=1,"",IF(I110=2,"ダブル",IF(I110=3,"トリプル",IF(I110=4,"クワドロプル",""))))</f>
      </c>
      <c r="L110">
        <f>IF(K110="",0,VLOOKUP(K110,$T$2:$X$101,5,0))</f>
        <v>0</v>
      </c>
      <c r="M110">
        <f>IF(K110="","",VLOOKUP(K110,$T$2:$X$101,3,0))</f>
      </c>
      <c r="N110">
        <f>IF(K110="","",VLOOKUP(K110,$T$2:$X$101,4,0))</f>
      </c>
      <c r="P110">
        <f>IF(O110=1,"",IF(O110=2,"ダブル",IF(O110=3,"トリプル",IF(O110=4,"クワドロプル",""))))</f>
      </c>
      <c r="Q110" t="str">
        <f>"+"&amp;C110&amp;J110&amp;G110&amp;P110&amp;M110&amp;B110&amp;H110</f>
        <v>+6ミスティック天女の羽衣</v>
      </c>
      <c r="R110" s="1">
        <f>D110+F110*I110+L110*O110</f>
        <v>2500</v>
      </c>
    </row>
    <row r="111" spans="1:18" ht="13.5">
      <c r="A111" t="s">
        <v>285</v>
      </c>
      <c r="B111" t="s">
        <v>220</v>
      </c>
      <c r="C111">
        <v>4</v>
      </c>
      <c r="D111">
        <v>1200</v>
      </c>
      <c r="F111">
        <f>IF(E111="",0,VLOOKUP(E111,$T$2:$X$101,5,0))</f>
        <v>0</v>
      </c>
      <c r="G111">
        <f>IF(E111="","",VLOOKUP(E111,$T$2:$X$101,3,0))</f>
      </c>
      <c r="H111">
        <f>IF(E111="","",VLOOKUP(E111,$T$2:$X$101,4,0))</f>
      </c>
      <c r="J111">
        <f>IF(I111=1,"",IF(I111=2,"ダブル",IF(I111=3,"トリプル",IF(I111=4,"クワドロプル",""))))</f>
      </c>
      <c r="L111">
        <f>IF(K111="",0,VLOOKUP(K111,$T$2:$X$101,5,0))</f>
        <v>0</v>
      </c>
      <c r="M111">
        <f>IF(K111="","",VLOOKUP(K111,$T$2:$X$101,3,0))</f>
      </c>
      <c r="N111">
        <f>IF(K111="","",VLOOKUP(K111,$T$2:$X$101,4,0))</f>
      </c>
      <c r="P111">
        <f>IF(O111=1,"",IF(O111=2,"ダブル",IF(O111=3,"トリプル",IF(O111=4,"クワドロプル",""))))</f>
      </c>
      <c r="Q111" t="str">
        <f>"+"&amp;C111&amp;J111&amp;G111&amp;P111&amp;M111&amp;B111&amp;H111</f>
        <v>+4ヴァーリのマント</v>
      </c>
      <c r="R111" s="1">
        <f>D111+F111*I111+L111*O111</f>
        <v>1200</v>
      </c>
    </row>
    <row r="112" spans="1:18" ht="13.5">
      <c r="A112" t="s">
        <v>285</v>
      </c>
      <c r="B112" t="s">
        <v>221</v>
      </c>
      <c r="C112">
        <v>4</v>
      </c>
      <c r="D112">
        <v>1200</v>
      </c>
      <c r="F112">
        <f>IF(E112="",0,VLOOKUP(E112,$T$2:$X$101,5,0))</f>
        <v>0</v>
      </c>
      <c r="G112">
        <f>IF(E112="","",VLOOKUP(E112,$T$2:$X$101,3,0))</f>
      </c>
      <c r="H112">
        <f>IF(E112="","",VLOOKUP(E112,$T$2:$X$101,4,0))</f>
      </c>
      <c r="J112">
        <f>IF(I112=1,"",IF(I112=2,"ダブル",IF(I112=3,"トリプル",IF(I112=4,"クワドロプル",""))))</f>
      </c>
      <c r="L112">
        <f>IF(K112="",0,VLOOKUP(K112,$T$2:$X$101,5,0))</f>
        <v>0</v>
      </c>
      <c r="M112">
        <f>IF(K112="","",VLOOKUP(K112,$T$2:$X$101,3,0))</f>
      </c>
      <c r="N112">
        <f>IF(K112="","",VLOOKUP(K112,$T$2:$X$101,4,0))</f>
      </c>
      <c r="P112">
        <f>IF(O112=1,"",IF(O112=2,"ダブル",IF(O112=3,"トリプル",IF(O112=4,"クワドロプル",""))))</f>
      </c>
      <c r="Q112" t="str">
        <f>"+"&amp;C112&amp;J112&amp;G112&amp;P112&amp;M112&amp;B112&amp;H112</f>
        <v>+4ファルコンローブ</v>
      </c>
      <c r="R112" s="1">
        <f>D112+F112*I112+L112*O112</f>
        <v>1200</v>
      </c>
    </row>
    <row r="113" spans="1:18" ht="13.5">
      <c r="A113" t="s">
        <v>285</v>
      </c>
      <c r="B113" t="s">
        <v>235</v>
      </c>
      <c r="D113">
        <v>200</v>
      </c>
      <c r="F113">
        <f>IF(E113="",0,VLOOKUP(E113,$T$2:$X$101,5,0))</f>
        <v>0</v>
      </c>
      <c r="G113">
        <f>IF(E113="","",VLOOKUP(E113,$T$2:$X$101,3,0))</f>
      </c>
      <c r="H113">
        <f>IF(E113="","",VLOOKUP(E113,$T$2:$X$101,4,0))</f>
      </c>
      <c r="J113">
        <f>IF(I113=1,"",IF(I113=2,"ダブル",IF(I113=3,"トリプル",IF(I113=4,"クワドロプル",""))))</f>
      </c>
      <c r="L113">
        <f>IF(K113="",0,VLOOKUP(K113,$T$2:$X$101,5,0))</f>
        <v>0</v>
      </c>
      <c r="M113">
        <f>IF(K113="","",VLOOKUP(K113,$T$2:$X$101,3,0))</f>
      </c>
      <c r="N113">
        <f>IF(K113="","",VLOOKUP(K113,$T$2:$X$101,4,0))</f>
      </c>
      <c r="P113">
        <f>IF(O113=1,"",IF(O113=2,"ダブル",IF(O113=3,"トリプル",IF(O113=4,"クワドロプル",""))))</f>
      </c>
      <c r="Q113" t="str">
        <f>"+"&amp;C113&amp;J113&amp;G113&amp;P113&amp;M113&amp;B113&amp;H113</f>
        <v>+モルフェウスのショール</v>
      </c>
      <c r="R113" s="1">
        <f>D113+F113*I113+L113*O113</f>
        <v>200</v>
      </c>
    </row>
    <row r="114" spans="1:18" ht="13.5">
      <c r="A114" t="s">
        <v>285</v>
      </c>
      <c r="B114" t="s">
        <v>239</v>
      </c>
      <c r="C114">
        <v>4</v>
      </c>
      <c r="D114">
        <v>20000</v>
      </c>
      <c r="F114">
        <f>IF(E114="",0,VLOOKUP(E114,$T$2:$X$101,5,0))</f>
        <v>0</v>
      </c>
      <c r="G114">
        <f>IF(E114="","",VLOOKUP(E114,$T$2:$X$101,3,0))</f>
      </c>
      <c r="H114">
        <f>IF(E114="","",VLOOKUP(E114,$T$2:$X$101,4,0))</f>
      </c>
      <c r="J114">
        <f>IF(I114=1,"",IF(I114=2,"ダブル",IF(I114=3,"トリプル",IF(I114=4,"クワドロプル",""))))</f>
      </c>
      <c r="L114">
        <f>IF(K114="",0,VLOOKUP(K114,$T$2:$X$101,5,0))</f>
        <v>0</v>
      </c>
      <c r="M114">
        <f>IF(K114="","",VLOOKUP(K114,$T$2:$X$101,3,0))</f>
      </c>
      <c r="N114">
        <f>IF(K114="","",VLOOKUP(K114,$T$2:$X$101,4,0))</f>
      </c>
      <c r="P114">
        <f>IF(O114=1,"",IF(O114=2,"ダブル",IF(O114=3,"トリプル",IF(O114=4,"クワドロプル",""))))</f>
      </c>
      <c r="Q114" t="str">
        <f>"+"&amp;C114&amp;J114&amp;G114&amp;P114&amp;M114&amp;B114&amp;H114</f>
        <v>+4モリガンのマント</v>
      </c>
      <c r="R114" s="1">
        <f>D114+F114*I114+L114*O114</f>
        <v>20000</v>
      </c>
    </row>
    <row r="115" spans="1:18" ht="13.5">
      <c r="A115" t="s">
        <v>292</v>
      </c>
      <c r="B115" t="s">
        <v>293</v>
      </c>
      <c r="C115">
        <v>4</v>
      </c>
      <c r="D115">
        <v>7500</v>
      </c>
      <c r="F115">
        <f>IF(E115="",0,VLOOKUP(E115,$T$2:$X$101,5,0))</f>
        <v>0</v>
      </c>
      <c r="G115">
        <f>IF(E115="","",VLOOKUP(E115,$T$2:$X$101,3,0))</f>
      </c>
      <c r="H115">
        <f>IF(E115="","",VLOOKUP(E115,$T$2:$X$101,4,0))</f>
      </c>
      <c r="J115">
        <f>IF(I115=1,"",IF(I115=2,"ダブル",IF(I115=3,"トリプル",IF(I115=4,"クワドロプル",""))))</f>
      </c>
      <c r="L115">
        <f>IF(K115="",0,VLOOKUP(K115,$T$2:$X$101,5,0))</f>
        <v>0</v>
      </c>
      <c r="M115">
        <f>IF(K115="","",VLOOKUP(K115,$T$2:$X$101,3,0))</f>
      </c>
      <c r="N115">
        <f>IF(K115="","",VLOOKUP(K115,$T$2:$X$101,4,0))</f>
      </c>
      <c r="P115">
        <f>IF(O115=1,"",IF(O115=2,"ダブル",IF(O115=3,"トリプル",IF(O115=4,"クワドロプル",""))))</f>
      </c>
      <c r="Q115" t="str">
        <f>"+"&amp;C115&amp;J115&amp;G115&amp;P115&amp;M115&amp;B115&amp;H115</f>
        <v>+4ウィングオブイーグル</v>
      </c>
      <c r="R115" s="1">
        <f>D115+F115*I115+L115*O115</f>
        <v>7500</v>
      </c>
    </row>
    <row r="116" spans="1:18" ht="13.5">
      <c r="A116" t="s">
        <v>286</v>
      </c>
      <c r="B116" t="s">
        <v>225</v>
      </c>
      <c r="D116">
        <v>2000</v>
      </c>
      <c r="E116">
        <v>51</v>
      </c>
      <c r="F116">
        <f>IF(E116="",0,VLOOKUP(E116,$T$2:$X$101,5,0))</f>
        <v>2500</v>
      </c>
      <c r="G116" t="str">
        <f>IF(E116="","",VLOOKUP(E116,$T$2:$X$101,3,0))</f>
        <v>ニンブル</v>
      </c>
      <c r="J116">
        <f>IF(I116=1,"",IF(I116=2,"ダブル",IF(I116=3,"トリプル",IF(I116=4,"クワドロプル",""))))</f>
      </c>
      <c r="L116">
        <f>IF(K116="",0,VLOOKUP(K116,$T$2:$X$101,5,0))</f>
        <v>0</v>
      </c>
      <c r="M116">
        <f>IF(K116="","",VLOOKUP(K116,$T$2:$X$101,3,0))</f>
      </c>
      <c r="N116">
        <f>IF(K116="","",VLOOKUP(K116,$T$2:$X$101,4,0))</f>
      </c>
      <c r="P116">
        <f>IF(O116=1,"",IF(O116=2,"ダブル",IF(O116=3,"トリプル",IF(O116=4,"クワドロプル",""))))</f>
      </c>
      <c r="Q116" t="str">
        <f>"+"&amp;C116&amp;J116&amp;G116&amp;P116&amp;M116&amp;B116&amp;H116</f>
        <v>+ニンブルグローブ</v>
      </c>
      <c r="R116" s="1">
        <f>D116+F116*I116+L116*O116</f>
        <v>2000</v>
      </c>
    </row>
    <row r="117" spans="1:18" ht="13.5">
      <c r="A117" t="s">
        <v>286</v>
      </c>
      <c r="B117" t="s">
        <v>225</v>
      </c>
      <c r="D117">
        <v>2000</v>
      </c>
      <c r="E117">
        <v>51</v>
      </c>
      <c r="F117">
        <f>IF(E117="",0,VLOOKUP(E117,$T$2:$X$101,5,0))</f>
        <v>2500</v>
      </c>
      <c r="G117" t="str">
        <f>IF(E117="","",VLOOKUP(E117,$T$2:$X$101,3,0))</f>
        <v>ニンブル</v>
      </c>
      <c r="J117">
        <f>IF(I117=1,"",IF(I117=2,"ダブル",IF(I117=3,"トリプル",IF(I117=4,"クワドロプル",""))))</f>
      </c>
      <c r="L117">
        <f>IF(K117="",0,VLOOKUP(K117,$T$2:$X$101,5,0))</f>
        <v>0</v>
      </c>
      <c r="M117">
        <f>IF(K117="","",VLOOKUP(K117,$T$2:$X$101,3,0))</f>
      </c>
      <c r="N117">
        <f>IF(K117="","",VLOOKUP(K117,$T$2:$X$101,4,0))</f>
      </c>
      <c r="P117">
        <f>IF(O117=1,"",IF(O117=2,"ダブル",IF(O117=3,"トリプル",IF(O117=4,"クワドロプル",""))))</f>
      </c>
      <c r="Q117" t="str">
        <f>"+"&amp;C117&amp;J117&amp;G117&amp;P117&amp;M117&amp;B117&amp;H117</f>
        <v>+ニンブルグローブ</v>
      </c>
      <c r="R117" s="1">
        <f>D117+F117*I117+L117*O117</f>
        <v>2000</v>
      </c>
    </row>
    <row r="118" spans="1:18" ht="13.5">
      <c r="A118" t="s">
        <v>286</v>
      </c>
      <c r="B118" t="s">
        <v>225</v>
      </c>
      <c r="D118">
        <v>2000</v>
      </c>
      <c r="E118">
        <v>72</v>
      </c>
      <c r="F118">
        <f>IF(E118="",0,VLOOKUP(E118,$T$2:$X$101,5,0))</f>
        <v>400</v>
      </c>
      <c r="G118" t="str">
        <f>IF(E118="","",VLOOKUP(E118,$T$2:$X$101,3,0))</f>
        <v>スペルフロー</v>
      </c>
      <c r="J118">
        <f>IF(I118=1,"",IF(I118=2,"ダブル",IF(I118=3,"トリプル",IF(I118=4,"クワドロプル",""))))</f>
      </c>
      <c r="L118">
        <f>IF(K118="",0,VLOOKUP(K118,$T$2:$X$101,5,0))</f>
        <v>0</v>
      </c>
      <c r="M118">
        <f>IF(K118="","",VLOOKUP(K118,$T$2:$X$101,3,0))</f>
      </c>
      <c r="N118">
        <f>IF(K118="","",VLOOKUP(K118,$T$2:$X$101,4,0))</f>
      </c>
      <c r="P118">
        <f>IF(O118=1,"",IF(O118=2,"ダブル",IF(O118=3,"トリプル",IF(O118=4,"クワドロプル",""))))</f>
      </c>
      <c r="Q118" t="str">
        <f>"+"&amp;C118&amp;J118&amp;G118&amp;P118&amp;M118&amp;B118&amp;H118</f>
        <v>+スペルフローグローブ</v>
      </c>
      <c r="R118" s="1">
        <f>D118+F118*I118+L118*O118</f>
        <v>2000</v>
      </c>
    </row>
    <row r="119" spans="1:18" ht="13.5">
      <c r="A119" t="s">
        <v>286</v>
      </c>
      <c r="B119" t="s">
        <v>226</v>
      </c>
      <c r="D119">
        <v>50</v>
      </c>
      <c r="E119">
        <v>52</v>
      </c>
      <c r="F119">
        <f>IF(E119="",0,VLOOKUP(E119,$T$2:$X$101,5,0))</f>
        <v>500</v>
      </c>
      <c r="H119" t="str">
        <f>IF(E119="","",VLOOKUP(E119,$T$2:$X$101,4,0))</f>
        <v>オブパワー</v>
      </c>
      <c r="J119">
        <f>IF(I119=1,"",IF(I119=2,"ダブル",IF(I119=3,"トリプル",IF(I119=4,"クワドロプル",""))))</f>
      </c>
      <c r="L119">
        <f>IF(K119="",0,VLOOKUP(K119,$T$2:$X$101,5,0))</f>
        <v>0</v>
      </c>
      <c r="M119">
        <f>IF(K119="","",VLOOKUP(K119,$T$2:$X$101,3,0))</f>
      </c>
      <c r="N119">
        <f>IF(K119="","",VLOOKUP(K119,$T$2:$X$101,4,0))</f>
      </c>
      <c r="P119">
        <f>IF(O119=1,"",IF(O119=2,"ダブル",IF(O119=3,"トリプル",IF(O119=4,"クワドロプル",""))))</f>
      </c>
      <c r="Q119" t="str">
        <f>"+"&amp;C119&amp;J119&amp;G119&amp;P119&amp;M119&amp;B119&amp;H119</f>
        <v>+リングオブパワー</v>
      </c>
      <c r="R119" s="1">
        <f>D119+F119*I119+L119*O119</f>
        <v>50</v>
      </c>
    </row>
    <row r="120" spans="1:18" ht="13.5">
      <c r="A120" t="s">
        <v>286</v>
      </c>
      <c r="B120" t="s">
        <v>226</v>
      </c>
      <c r="D120">
        <v>50</v>
      </c>
      <c r="E120">
        <v>52</v>
      </c>
      <c r="F120">
        <f>IF(E120="",0,VLOOKUP(E120,$T$2:$X$101,5,0))</f>
        <v>500</v>
      </c>
      <c r="H120" t="str">
        <f>IF(E120="","",VLOOKUP(E120,$T$2:$X$101,4,0))</f>
        <v>オブパワー</v>
      </c>
      <c r="J120">
        <f>IF(I120=1,"",IF(I120=2,"ダブル",IF(I120=3,"トリプル",IF(I120=4,"クワドロプル",""))))</f>
      </c>
      <c r="L120">
        <f>IF(K120="",0,VLOOKUP(K120,$T$2:$X$101,5,0))</f>
        <v>0</v>
      </c>
      <c r="M120">
        <f>IF(K120="","",VLOOKUP(K120,$T$2:$X$101,3,0))</f>
      </c>
      <c r="N120">
        <f>IF(K120="","",VLOOKUP(K120,$T$2:$X$101,4,0))</f>
      </c>
      <c r="P120">
        <f>IF(O120=1,"",IF(O120=2,"ダブル",IF(O120=3,"トリプル",IF(O120=4,"クワドロプル",""))))</f>
      </c>
      <c r="Q120" t="str">
        <f>"+"&amp;C120&amp;J120&amp;G120&amp;P120&amp;M120&amp;B120&amp;H120</f>
        <v>+リングオブパワー</v>
      </c>
      <c r="R120" s="1">
        <f>D120+F120*I120+L120*O120</f>
        <v>50</v>
      </c>
    </row>
    <row r="121" spans="1:18" ht="13.5">
      <c r="A121" t="s">
        <v>286</v>
      </c>
      <c r="B121" t="s">
        <v>226</v>
      </c>
      <c r="D121">
        <v>50</v>
      </c>
      <c r="E121">
        <v>53</v>
      </c>
      <c r="F121">
        <f>IF(E121="",0,VLOOKUP(E121,$T$2:$X$101,5,0))</f>
        <v>500</v>
      </c>
      <c r="H121" t="str">
        <f>IF(E121="","",VLOOKUP(E121,$T$2:$X$101,4,0))</f>
        <v>オブカウンター</v>
      </c>
      <c r="J121">
        <f>IF(I121=1,"",IF(I121=2,"ダブル",IF(I121=3,"トリプル",IF(I121=4,"クワドロプル",""))))</f>
      </c>
      <c r="L121">
        <f>IF(K121="",0,VLOOKUP(K121,$T$2:$X$101,5,0))</f>
        <v>0</v>
      </c>
      <c r="M121">
        <f>IF(K121="","",VLOOKUP(K121,$T$2:$X$101,3,0))</f>
      </c>
      <c r="N121">
        <f>IF(K121="","",VLOOKUP(K121,$T$2:$X$101,4,0))</f>
      </c>
      <c r="P121">
        <f>IF(O121=1,"",IF(O121=2,"ダブル",IF(O121=3,"トリプル",IF(O121=4,"クワドロプル",""))))</f>
      </c>
      <c r="Q121" t="str">
        <f>"+"&amp;C121&amp;J121&amp;G121&amp;P121&amp;M121&amp;B121&amp;H121</f>
        <v>+リングオブカウンター</v>
      </c>
      <c r="R121" s="1">
        <f>D121+F121*I121+L121*O121</f>
        <v>50</v>
      </c>
    </row>
    <row r="122" spans="1:18" ht="13.5">
      <c r="A122" t="s">
        <v>286</v>
      </c>
      <c r="B122" t="s">
        <v>226</v>
      </c>
      <c r="D122">
        <v>50</v>
      </c>
      <c r="E122">
        <v>53</v>
      </c>
      <c r="F122">
        <f>IF(E122="",0,VLOOKUP(E122,$T$2:$X$101,5,0))</f>
        <v>500</v>
      </c>
      <c r="H122" t="str">
        <f>IF(E122="","",VLOOKUP(E122,$T$2:$X$101,4,0))</f>
        <v>オブカウンター</v>
      </c>
      <c r="J122">
        <f>IF(I122=1,"",IF(I122=2,"ダブル",IF(I122=3,"トリプル",IF(I122=4,"クワドロプル",""))))</f>
      </c>
      <c r="L122">
        <f>IF(K122="",0,VLOOKUP(K122,$T$2:$X$101,5,0))</f>
        <v>0</v>
      </c>
      <c r="M122">
        <f>IF(K122="","",VLOOKUP(K122,$T$2:$X$101,3,0))</f>
      </c>
      <c r="N122">
        <f>IF(K122="","",VLOOKUP(K122,$T$2:$X$101,4,0))</f>
      </c>
      <c r="P122">
        <f>IF(O122=1,"",IF(O122=2,"ダブル",IF(O122=3,"トリプル",IF(O122=4,"クワドロプル",""))))</f>
      </c>
      <c r="Q122" t="str">
        <f>"+"&amp;C122&amp;J122&amp;G122&amp;P122&amp;M122&amp;B122&amp;H122</f>
        <v>+リングオブカウンター</v>
      </c>
      <c r="R122" s="1">
        <f>D122+F122*I122+L122*O122</f>
        <v>50</v>
      </c>
    </row>
    <row r="123" spans="1:18" ht="13.5">
      <c r="A123" t="s">
        <v>286</v>
      </c>
      <c r="B123" t="s">
        <v>227</v>
      </c>
      <c r="D123">
        <v>1000</v>
      </c>
      <c r="E123">
        <v>73</v>
      </c>
      <c r="F123">
        <f>IF(E123="",0,VLOOKUP(E123,$T$2:$X$101,5,0))</f>
        <v>400</v>
      </c>
      <c r="G123" t="str">
        <f>IF(E123="","",VLOOKUP(E123,$T$2:$X$101,3,0))</f>
        <v>アスレチック</v>
      </c>
      <c r="J123">
        <f>IF(I123=1,"",IF(I123=2,"ダブル",IF(I123=3,"トリプル",IF(I123=4,"クワドロプル",""))))</f>
      </c>
      <c r="L123">
        <f>IF(K123="",0,VLOOKUP(K123,$T$2:$X$101,5,0))</f>
        <v>0</v>
      </c>
      <c r="M123">
        <f>IF(K123="","",VLOOKUP(K123,$T$2:$X$101,3,0))</f>
      </c>
      <c r="N123">
        <f>IF(K123="","",VLOOKUP(K123,$T$2:$X$101,4,0))</f>
      </c>
      <c r="P123">
        <f>IF(O123=1,"",IF(O123=2,"ダブル",IF(O123=3,"トリプル",IF(O123=4,"クワドロプル",""))))</f>
      </c>
      <c r="Q123" t="str">
        <f>"+"&amp;C123&amp;J123&amp;G123&amp;P123&amp;M123&amp;B123&amp;H123</f>
        <v>+アスレチックブローチ</v>
      </c>
      <c r="R123" s="1">
        <f>D123+F123*I123+L123*O123</f>
        <v>1000</v>
      </c>
    </row>
    <row r="124" spans="1:18" ht="13.5">
      <c r="A124" t="s">
        <v>286</v>
      </c>
      <c r="B124" t="s">
        <v>227</v>
      </c>
      <c r="D124">
        <v>1000</v>
      </c>
      <c r="E124">
        <v>73</v>
      </c>
      <c r="F124">
        <f>IF(E124="",0,VLOOKUP(E124,$T$2:$X$101,5,0))</f>
        <v>400</v>
      </c>
      <c r="G124" t="str">
        <f>IF(E124="","",VLOOKUP(E124,$T$2:$X$101,3,0))</f>
        <v>アスレチック</v>
      </c>
      <c r="J124">
        <f>IF(I124=1,"",IF(I124=2,"ダブル",IF(I124=3,"トリプル",IF(I124=4,"クワドロプル",""))))</f>
      </c>
      <c r="L124">
        <f>IF(K124="",0,VLOOKUP(K124,$T$2:$X$101,5,0))</f>
        <v>0</v>
      </c>
      <c r="M124">
        <f>IF(K124="","",VLOOKUP(K124,$T$2:$X$101,3,0))</f>
      </c>
      <c r="N124">
        <f>IF(K124="","",VLOOKUP(K124,$T$2:$X$101,4,0))</f>
      </c>
      <c r="P124">
        <f>IF(O124=1,"",IF(O124=2,"ダブル",IF(O124=3,"トリプル",IF(O124=4,"クワドロプル",""))))</f>
      </c>
      <c r="Q124" t="str">
        <f>"+"&amp;C124&amp;J124&amp;G124&amp;P124&amp;M124&amp;B124&amp;H124</f>
        <v>+アスレチックブローチ</v>
      </c>
      <c r="R124" s="1">
        <f>D124+F124*I124+L124*O124</f>
        <v>1000</v>
      </c>
    </row>
    <row r="125" spans="1:18" ht="13.5">
      <c r="A125" t="s">
        <v>286</v>
      </c>
      <c r="B125" t="s">
        <v>228</v>
      </c>
      <c r="D125">
        <v>9000</v>
      </c>
      <c r="F125">
        <f>IF(E125="",0,VLOOKUP(E125,$T$2:$X$101,5,0))</f>
        <v>0</v>
      </c>
      <c r="G125">
        <f>IF(E125="","",VLOOKUP(E125,$T$2:$X$101,3,0))</f>
      </c>
      <c r="H125">
        <f>IF(E125="","",VLOOKUP(E125,$T$2:$X$101,4,0))</f>
      </c>
      <c r="J125">
        <f>IF(I125=1,"",IF(I125=2,"ダブル",IF(I125=3,"トリプル",IF(I125=4,"クワドロプル",""))))</f>
      </c>
      <c r="L125">
        <f>IF(K125="",0,VLOOKUP(K125,$T$2:$X$101,5,0))</f>
        <v>0</v>
      </c>
      <c r="M125">
        <f>IF(K125="","",VLOOKUP(K125,$T$2:$X$101,3,0))</f>
      </c>
      <c r="N125">
        <f>IF(K125="","",VLOOKUP(K125,$T$2:$X$101,4,0))</f>
      </c>
      <c r="P125">
        <f>IF(O125=1,"",IF(O125=2,"ダブル",IF(O125=3,"トリプル",IF(O125=4,"クワドロプル",""))))</f>
      </c>
      <c r="Q125" t="str">
        <f>"+"&amp;C125&amp;J125&amp;G125&amp;P125&amp;M125&amp;B125&amp;H125</f>
        <v>+スピリチュアルリング</v>
      </c>
      <c r="R125" s="1">
        <f>D125+F125*I125+L125*O125</f>
        <v>9000</v>
      </c>
    </row>
    <row r="126" spans="1:18" ht="13.5">
      <c r="A126" t="s">
        <v>286</v>
      </c>
      <c r="B126" t="s">
        <v>229</v>
      </c>
      <c r="D126">
        <v>500</v>
      </c>
      <c r="E126">
        <v>51</v>
      </c>
      <c r="F126">
        <f>IF(E126="",0,VLOOKUP(E126,$T$2:$X$101,5,0))</f>
        <v>2500</v>
      </c>
      <c r="G126" t="str">
        <f>IF(E126="","",VLOOKUP(E126,$T$2:$X$101,3,0))</f>
        <v>ニンブル</v>
      </c>
      <c r="J126">
        <f>IF(I126=1,"",IF(I126=2,"ダブル",IF(I126=3,"トリプル",IF(I126=4,"クワドロプル",""))))</f>
      </c>
      <c r="L126">
        <f>IF(K126="",0,VLOOKUP(K126,$T$2:$X$101,5,0))</f>
        <v>0</v>
      </c>
      <c r="M126">
        <f>IF(K126="","",VLOOKUP(K126,$T$2:$X$101,3,0))</f>
      </c>
      <c r="N126">
        <f>IF(K126="","",VLOOKUP(K126,$T$2:$X$101,4,0))</f>
      </c>
      <c r="P126">
        <f>IF(O126=1,"",IF(O126=2,"ダブル",IF(O126=3,"トリプル",IF(O126=4,"クワドロプル",""))))</f>
      </c>
      <c r="Q126" t="str">
        <f>"+"&amp;C126&amp;J126&amp;G126&amp;P126&amp;M126&amp;B126&amp;H126</f>
        <v>+ニンブルクリップ</v>
      </c>
      <c r="R126" s="1">
        <f>D126+F126*I126+L126*O126</f>
        <v>500</v>
      </c>
    </row>
    <row r="127" spans="1:18" ht="13.5">
      <c r="A127" t="s">
        <v>286</v>
      </c>
      <c r="B127" t="s">
        <v>229</v>
      </c>
      <c r="D127">
        <v>500</v>
      </c>
      <c r="E127">
        <v>72</v>
      </c>
      <c r="F127">
        <f>IF(E127="",0,VLOOKUP(E127,$T$2:$X$101,5,0))</f>
        <v>400</v>
      </c>
      <c r="G127" t="str">
        <f>IF(E127="","",VLOOKUP(E127,$T$2:$X$101,3,0))</f>
        <v>スペルフロー</v>
      </c>
      <c r="J127">
        <f>IF(I127=1,"",IF(I127=2,"ダブル",IF(I127=3,"トリプル",IF(I127=4,"クワドロプル",""))))</f>
      </c>
      <c r="L127">
        <f>IF(K127="",0,VLOOKUP(K127,$T$2:$X$101,5,0))</f>
        <v>0</v>
      </c>
      <c r="M127">
        <f>IF(K127="","",VLOOKUP(K127,$T$2:$X$101,3,0))</f>
      </c>
      <c r="N127">
        <f>IF(K127="","",VLOOKUP(K127,$T$2:$X$101,4,0))</f>
      </c>
      <c r="P127">
        <f>IF(O127=1,"",IF(O127=2,"ダブル",IF(O127=3,"トリプル",IF(O127=4,"クワドロプル",""))))</f>
      </c>
      <c r="Q127" t="str">
        <f>"+"&amp;C127&amp;J127&amp;G127&amp;P127&amp;M127&amp;B127&amp;H127</f>
        <v>+スペルフロークリップ</v>
      </c>
      <c r="R127" s="1">
        <f>D127+F127*I127+L127*O127</f>
        <v>500</v>
      </c>
    </row>
    <row r="128" spans="1:18" ht="13.5">
      <c r="A128" t="s">
        <v>286</v>
      </c>
      <c r="B128" t="s">
        <v>229</v>
      </c>
      <c r="D128">
        <v>500</v>
      </c>
      <c r="E128">
        <v>52</v>
      </c>
      <c r="F128">
        <f>IF(E128="",0,VLOOKUP(E128,$T$2:$X$101,5,0))</f>
        <v>500</v>
      </c>
      <c r="H128" t="str">
        <f>IF(E128="","",VLOOKUP(E128,$T$2:$X$101,4,0))</f>
        <v>オブパワー</v>
      </c>
      <c r="J128">
        <f>IF(I128=1,"",IF(I128=2,"ダブル",IF(I128=3,"トリプル",IF(I128=4,"クワドロプル",""))))</f>
      </c>
      <c r="L128">
        <f>IF(K128="",0,VLOOKUP(K128,$T$2:$X$101,5,0))</f>
        <v>0</v>
      </c>
      <c r="M128">
        <f>IF(K128="","",VLOOKUP(K128,$T$2:$X$101,3,0))</f>
      </c>
      <c r="N128">
        <f>IF(K128="","",VLOOKUP(K128,$T$2:$X$101,4,0))</f>
      </c>
      <c r="P128">
        <f>IF(O128=1,"",IF(O128=2,"ダブル",IF(O128=3,"トリプル",IF(O128=4,"クワドロプル",""))))</f>
      </c>
      <c r="Q128" t="str">
        <f>"+"&amp;C128&amp;J128&amp;G128&amp;P128&amp;M128&amp;B128&amp;H128</f>
        <v>+クリップオブパワー</v>
      </c>
      <c r="R128" s="1">
        <f>D128+F128*I128+L128*O128</f>
        <v>500</v>
      </c>
    </row>
    <row r="129" spans="1:18" ht="13.5">
      <c r="A129" t="s">
        <v>286</v>
      </c>
      <c r="B129" t="s">
        <v>229</v>
      </c>
      <c r="D129">
        <v>500</v>
      </c>
      <c r="E129">
        <v>52</v>
      </c>
      <c r="F129">
        <f>IF(E129="",0,VLOOKUP(E129,$T$2:$X$101,5,0))</f>
        <v>500</v>
      </c>
      <c r="H129" t="str">
        <f>IF(E129="","",VLOOKUP(E129,$T$2:$X$101,4,0))</f>
        <v>オブパワー</v>
      </c>
      <c r="J129">
        <f>IF(I129=1,"",IF(I129=2,"ダブル",IF(I129=3,"トリプル",IF(I129=4,"クワドロプル",""))))</f>
      </c>
      <c r="L129">
        <f>IF(K129="",0,VLOOKUP(K129,$T$2:$X$101,5,0))</f>
        <v>0</v>
      </c>
      <c r="M129">
        <f>IF(K129="","",VLOOKUP(K129,$T$2:$X$101,3,0))</f>
      </c>
      <c r="N129">
        <f>IF(K129="","",VLOOKUP(K129,$T$2:$X$101,4,0))</f>
      </c>
      <c r="P129">
        <f>IF(O129=1,"",IF(O129=2,"ダブル",IF(O129=3,"トリプル",IF(O129=4,"クワドロプル",""))))</f>
      </c>
      <c r="Q129" t="str">
        <f>"+"&amp;C129&amp;J129&amp;G129&amp;P129&amp;M129&amp;B129&amp;H129</f>
        <v>+クリップオブパワー</v>
      </c>
      <c r="R129" s="1">
        <f>D129+F129*I129+L129*O129</f>
        <v>500</v>
      </c>
    </row>
    <row r="130" spans="1:18" ht="13.5">
      <c r="A130" t="s">
        <v>286</v>
      </c>
      <c r="B130" t="s">
        <v>229</v>
      </c>
      <c r="D130">
        <v>500</v>
      </c>
      <c r="E130">
        <v>53</v>
      </c>
      <c r="F130">
        <f>IF(E130="",0,VLOOKUP(E130,$T$2:$X$101,5,0))</f>
        <v>500</v>
      </c>
      <c r="H130" t="str">
        <f>IF(E130="","",VLOOKUP(E130,$T$2:$X$101,4,0))</f>
        <v>オブカウンター</v>
      </c>
      <c r="J130">
        <f>IF(I130=1,"",IF(I130=2,"ダブル",IF(I130=3,"トリプル",IF(I130=4,"クワドロプル",""))))</f>
      </c>
      <c r="L130">
        <f>IF(K130="",0,VLOOKUP(K130,$T$2:$X$101,5,0))</f>
        <v>0</v>
      </c>
      <c r="M130">
        <f>IF(K130="","",VLOOKUP(K130,$T$2:$X$101,3,0))</f>
      </c>
      <c r="N130">
        <f>IF(K130="","",VLOOKUP(K130,$T$2:$X$101,4,0))</f>
      </c>
      <c r="P130">
        <f>IF(O130=1,"",IF(O130=2,"ダブル",IF(O130=3,"トリプル",IF(O130=4,"クワドロプル",""))))</f>
      </c>
      <c r="Q130" t="str">
        <f>"+"&amp;C130&amp;J130&amp;G130&amp;P130&amp;M130&amp;B130&amp;H130</f>
        <v>+クリップオブカウンター</v>
      </c>
      <c r="R130" s="1">
        <f>D130+F130*I130+L130*O130</f>
        <v>500</v>
      </c>
    </row>
    <row r="131" spans="1:18" ht="13.5">
      <c r="A131" t="s">
        <v>286</v>
      </c>
      <c r="B131" t="s">
        <v>229</v>
      </c>
      <c r="D131">
        <v>500</v>
      </c>
      <c r="E131">
        <v>53</v>
      </c>
      <c r="F131">
        <f>IF(E131="",0,VLOOKUP(E131,$T$2:$X$101,5,0))</f>
        <v>500</v>
      </c>
      <c r="H131" t="str">
        <f>IF(E131="","",VLOOKUP(E131,$T$2:$X$101,4,0))</f>
        <v>オブカウンター</v>
      </c>
      <c r="J131">
        <f>IF(I131=1,"",IF(I131=2,"ダブル",IF(I131=3,"トリプル",IF(I131=4,"クワドロプル",""))))</f>
      </c>
      <c r="L131">
        <f>IF(K131="",0,VLOOKUP(K131,$T$2:$X$101,5,0))</f>
        <v>0</v>
      </c>
      <c r="M131">
        <f>IF(K131="","",VLOOKUP(K131,$T$2:$X$101,3,0))</f>
      </c>
      <c r="N131">
        <f>IF(K131="","",VLOOKUP(K131,$T$2:$X$101,4,0))</f>
      </c>
      <c r="P131">
        <f>IF(O131=1,"",IF(O131=2,"ダブル",IF(O131=3,"トリプル",IF(O131=4,"クワドロプル",""))))</f>
      </c>
      <c r="Q131" t="str">
        <f>"+"&amp;C131&amp;J131&amp;G131&amp;P131&amp;M131&amp;B131&amp;H131</f>
        <v>+クリップオブカウンター</v>
      </c>
      <c r="R131" s="1">
        <f>D131+F131*I131+L131*O131</f>
        <v>500</v>
      </c>
    </row>
    <row r="132" spans="1:18" ht="13.5">
      <c r="A132" t="s">
        <v>286</v>
      </c>
      <c r="B132" t="s">
        <v>229</v>
      </c>
      <c r="D132">
        <v>500</v>
      </c>
      <c r="E132">
        <v>54</v>
      </c>
      <c r="F132">
        <f>IF(E132="",0,VLOOKUP(E132,$T$2:$X$101,5,0))</f>
        <v>3000</v>
      </c>
      <c r="G132" t="str">
        <f>IF(E132="","",VLOOKUP(E132,$T$2:$X$101,3,0))</f>
        <v>ヒール</v>
      </c>
      <c r="J132">
        <f>IF(I132=1,"",IF(I132=2,"ダブル",IF(I132=3,"トリプル",IF(I132=4,"クワドロプル",""))))</f>
      </c>
      <c r="L132">
        <f>IF(K132="",0,VLOOKUP(K132,$T$2:$X$101,5,0))</f>
        <v>0</v>
      </c>
      <c r="M132">
        <f>IF(K132="","",VLOOKUP(K132,$T$2:$X$101,3,0))</f>
      </c>
      <c r="N132">
        <f>IF(K132="","",VLOOKUP(K132,$T$2:$X$101,4,0))</f>
      </c>
      <c r="P132">
        <f>IF(O132=1,"",IF(O132=2,"ダブル",IF(O132=3,"トリプル",IF(O132=4,"クワドロプル",""))))</f>
      </c>
      <c r="Q132" t="str">
        <f>"+"&amp;C132&amp;J132&amp;G132&amp;P132&amp;M132&amp;B132&amp;H132</f>
        <v>+ヒールクリップ</v>
      </c>
      <c r="R132" s="1">
        <f>D132+F132*I132+L132*O132</f>
        <v>500</v>
      </c>
    </row>
    <row r="133" spans="1:18" ht="13.5">
      <c r="A133" t="s">
        <v>286</v>
      </c>
      <c r="B133" t="s">
        <v>229</v>
      </c>
      <c r="D133">
        <v>500</v>
      </c>
      <c r="E133">
        <v>55</v>
      </c>
      <c r="F133">
        <f>IF(E133="",0,VLOOKUP(E133,$T$2:$X$101,5,0))</f>
        <v>1500</v>
      </c>
      <c r="G133" t="str">
        <f>IF(E133="","",VLOOKUP(E133,$T$2:$X$101,3,0))</f>
        <v>テレポート</v>
      </c>
      <c r="J133">
        <f>IF(I133=1,"",IF(I133=2,"ダブル",IF(I133=3,"トリプル",IF(I133=4,"クワドロプル",""))))</f>
      </c>
      <c r="L133">
        <f>IF(K133="",0,VLOOKUP(K133,$T$2:$X$101,5,0))</f>
        <v>0</v>
      </c>
      <c r="M133">
        <f>IF(K133="","",VLOOKUP(K133,$T$2:$X$101,3,0))</f>
      </c>
      <c r="N133">
        <f>IF(K133="","",VLOOKUP(K133,$T$2:$X$101,4,0))</f>
      </c>
      <c r="P133">
        <f>IF(O133=1,"",IF(O133=2,"ダブル",IF(O133=3,"トリプル",IF(O133=4,"クワドロプル",""))))</f>
      </c>
      <c r="Q133" t="str">
        <f>"+"&amp;C133&amp;J133&amp;G133&amp;P133&amp;M133&amp;B133&amp;H133</f>
        <v>+テレポートクリップ</v>
      </c>
      <c r="R133" s="1">
        <f>D133+F133*I133+L133*O133</f>
        <v>500</v>
      </c>
    </row>
    <row r="134" spans="1:18" ht="13.5">
      <c r="A134" t="s">
        <v>286</v>
      </c>
      <c r="B134" t="s">
        <v>229</v>
      </c>
      <c r="D134">
        <v>500</v>
      </c>
      <c r="E134">
        <v>56</v>
      </c>
      <c r="F134">
        <f>IF(E134="",0,VLOOKUP(E134,$T$2:$X$101,5,0))</f>
        <v>500</v>
      </c>
      <c r="G134" t="str">
        <f>IF(E134="","",VLOOKUP(E134,$T$2:$X$101,3,0))</f>
        <v>ストーミー</v>
      </c>
      <c r="J134">
        <f>IF(I134=1,"",IF(I134=2,"ダブル",IF(I134=3,"トリプル",IF(I134=4,"クワドロプル",""))))</f>
      </c>
      <c r="L134">
        <f>IF(K134="",0,VLOOKUP(K134,$T$2:$X$101,5,0))</f>
        <v>0</v>
      </c>
      <c r="M134">
        <f>IF(K134="","",VLOOKUP(K134,$T$2:$X$101,3,0))</f>
      </c>
      <c r="N134">
        <f>IF(K134="","",VLOOKUP(K134,$T$2:$X$101,4,0))</f>
      </c>
      <c r="P134">
        <f>IF(O134=1,"",IF(O134=2,"ダブル",IF(O134=3,"トリプル",IF(O134=4,"クワドロプル",""))))</f>
      </c>
      <c r="Q134" t="str">
        <f>"+"&amp;C134&amp;J134&amp;G134&amp;P134&amp;M134&amp;B134&amp;H134</f>
        <v>+ストーミークリップ</v>
      </c>
      <c r="R134" s="1">
        <f>D134+F134*I134+L134*O134</f>
        <v>500</v>
      </c>
    </row>
    <row r="135" spans="1:18" ht="13.5">
      <c r="A135" t="s">
        <v>286</v>
      </c>
      <c r="B135" t="s">
        <v>229</v>
      </c>
      <c r="D135">
        <v>500</v>
      </c>
      <c r="E135">
        <v>57</v>
      </c>
      <c r="F135">
        <f>IF(E135="",0,VLOOKUP(E135,$T$2:$X$101,5,0))</f>
        <v>500</v>
      </c>
      <c r="G135" t="str">
        <f>IF(E135="","",VLOOKUP(E135,$T$2:$X$101,3,0))</f>
        <v>ブラスト</v>
      </c>
      <c r="J135">
        <f>IF(I135=1,"",IF(I135=2,"ダブル",IF(I135=3,"トリプル",IF(I135=4,"クワドロプル",""))))</f>
      </c>
      <c r="L135">
        <f>IF(K135="",0,VLOOKUP(K135,$T$2:$X$101,5,0))</f>
        <v>0</v>
      </c>
      <c r="M135">
        <f>IF(K135="","",VLOOKUP(K135,$T$2:$X$101,3,0))</f>
      </c>
      <c r="N135">
        <f>IF(K135="","",VLOOKUP(K135,$T$2:$X$101,4,0))</f>
      </c>
      <c r="P135">
        <f>IF(O135=1,"",IF(O135=2,"ダブル",IF(O135=3,"トリプル",IF(O135=4,"クワドロプル",""))))</f>
      </c>
      <c r="Q135" t="str">
        <f>"+"&amp;C135&amp;J135&amp;G135&amp;P135&amp;M135&amp;B135&amp;H135</f>
        <v>+ブラストクリップ</v>
      </c>
      <c r="R135" s="1">
        <f>D135+F135*I135+L135*O135</f>
        <v>500</v>
      </c>
    </row>
    <row r="136" spans="1:18" ht="13.5">
      <c r="A136" t="s">
        <v>286</v>
      </c>
      <c r="B136" t="s">
        <v>229</v>
      </c>
      <c r="D136">
        <v>500</v>
      </c>
      <c r="E136">
        <v>58</v>
      </c>
      <c r="F136">
        <f>IF(E136="",0,VLOOKUP(E136,$T$2:$X$101,5,0))</f>
        <v>400</v>
      </c>
      <c r="G136" t="str">
        <f>IF(E136="","",VLOOKUP(E136,$T$2:$X$101,3,0))</f>
        <v>クレヤボヤント</v>
      </c>
      <c r="J136">
        <f>IF(I136=1,"",IF(I136=2,"ダブル",IF(I136=3,"トリプル",IF(I136=4,"クワドロプル",""))))</f>
      </c>
      <c r="L136">
        <f>IF(K136="",0,VLOOKUP(K136,$T$2:$X$101,5,0))</f>
        <v>0</v>
      </c>
      <c r="M136">
        <f>IF(K136="","",VLOOKUP(K136,$T$2:$X$101,3,0))</f>
      </c>
      <c r="N136">
        <f>IF(K136="","",VLOOKUP(K136,$T$2:$X$101,4,0))</f>
      </c>
      <c r="P136">
        <f>IF(O136=1,"",IF(O136=2,"ダブル",IF(O136=3,"トリプル",IF(O136=4,"クワドロプル",""))))</f>
      </c>
      <c r="Q136" t="str">
        <f>"+"&amp;C136&amp;J136&amp;G136&amp;P136&amp;M136&amp;B136&amp;H136</f>
        <v>+クレヤボヤントクリップ</v>
      </c>
      <c r="R136" s="1">
        <f>D136+F136*I136+L136*O136</f>
        <v>500</v>
      </c>
    </row>
    <row r="137" spans="1:18" ht="13.5">
      <c r="A137" t="s">
        <v>286</v>
      </c>
      <c r="B137" t="s">
        <v>229</v>
      </c>
      <c r="D137">
        <v>500</v>
      </c>
      <c r="E137">
        <v>59</v>
      </c>
      <c r="F137">
        <f>IF(E137="",0,VLOOKUP(E137,$T$2:$X$101,5,0))</f>
        <v>600</v>
      </c>
      <c r="H137" t="str">
        <f>IF(E137="","",VLOOKUP(E137,$T$2:$X$101,4,0))</f>
        <v>オブムーンライト</v>
      </c>
      <c r="J137">
        <f>IF(I137=1,"",IF(I137=2,"ダブル",IF(I137=3,"トリプル",IF(I137=4,"クワドロプル",""))))</f>
      </c>
      <c r="L137">
        <f>IF(K137="",0,VLOOKUP(K137,$T$2:$X$101,5,0))</f>
        <v>0</v>
      </c>
      <c r="M137">
        <f>IF(K137="","",VLOOKUP(K137,$T$2:$X$101,3,0))</f>
      </c>
      <c r="N137">
        <f>IF(K137="","",VLOOKUP(K137,$T$2:$X$101,4,0))</f>
      </c>
      <c r="P137">
        <f>IF(O137=1,"",IF(O137=2,"ダブル",IF(O137=3,"トリプル",IF(O137=4,"クワドロプル",""))))</f>
      </c>
      <c r="Q137" t="str">
        <f>"+"&amp;C137&amp;J137&amp;G137&amp;P137&amp;M137&amp;B137&amp;H137</f>
        <v>+クリップオブムーンライト</v>
      </c>
      <c r="R137" s="1">
        <f>D137+F137*I137+L137*O137</f>
        <v>500</v>
      </c>
    </row>
    <row r="138" spans="1:18" ht="13.5">
      <c r="A138" t="s">
        <v>286</v>
      </c>
      <c r="B138" t="s">
        <v>229</v>
      </c>
      <c r="D138">
        <v>500</v>
      </c>
      <c r="E138">
        <v>60</v>
      </c>
      <c r="F138">
        <f>IF(E138="",0,VLOOKUP(E138,$T$2:$X$101,5,0))</f>
        <v>600</v>
      </c>
      <c r="G138" t="str">
        <f>IF(E138="","",VLOOKUP(E138,$T$2:$X$101,3,0))</f>
        <v>ハイディング</v>
      </c>
      <c r="J138">
        <f>IF(I138=1,"",IF(I138=2,"ダブル",IF(I138=3,"トリプル",IF(I138=4,"クワドロプル",""))))</f>
      </c>
      <c r="L138">
        <f>IF(K138="",0,VLOOKUP(K138,$T$2:$X$101,5,0))</f>
        <v>0</v>
      </c>
      <c r="M138">
        <f>IF(K138="","",VLOOKUP(K138,$T$2:$X$101,3,0))</f>
      </c>
      <c r="N138">
        <f>IF(K138="","",VLOOKUP(K138,$T$2:$X$101,4,0))</f>
      </c>
      <c r="P138">
        <f>IF(O138=1,"",IF(O138=2,"ダブル",IF(O138=3,"トリプル",IF(O138=4,"クワドロプル",""))))</f>
      </c>
      <c r="Q138" t="str">
        <f>"+"&amp;C138&amp;J138&amp;G138&amp;P138&amp;M138&amp;B138&amp;H138</f>
        <v>+ハイディングクリップ</v>
      </c>
      <c r="R138" s="1">
        <f>D138+F138*I138+L138*O138</f>
        <v>500</v>
      </c>
    </row>
    <row r="139" spans="1:18" ht="13.5">
      <c r="A139" t="s">
        <v>286</v>
      </c>
      <c r="B139" t="s">
        <v>229</v>
      </c>
      <c r="D139">
        <v>500</v>
      </c>
      <c r="E139">
        <v>61</v>
      </c>
      <c r="F139">
        <f>IF(E139="",0,VLOOKUP(E139,$T$2:$X$101,5,0))</f>
        <v>1000</v>
      </c>
      <c r="G139" t="str">
        <f>IF(E139="","",VLOOKUP(E139,$T$2:$X$101,3,0))</f>
        <v>忍びの</v>
      </c>
      <c r="J139">
        <f>IF(I139=1,"",IF(I139=2,"ダブル",IF(I139=3,"トリプル",IF(I139=4,"クワドロプル",""))))</f>
      </c>
      <c r="L139">
        <f>IF(K139="",0,VLOOKUP(K139,$T$2:$X$101,5,0))</f>
        <v>0</v>
      </c>
      <c r="M139">
        <f>IF(K139="","",VLOOKUP(K139,$T$2:$X$101,3,0))</f>
      </c>
      <c r="N139">
        <f>IF(K139="","",VLOOKUP(K139,$T$2:$X$101,4,0))</f>
      </c>
      <c r="P139">
        <f>IF(O139=1,"",IF(O139=2,"ダブル",IF(O139=3,"トリプル",IF(O139=4,"クワドロプル",""))))</f>
      </c>
      <c r="Q139" t="str">
        <f>"+"&amp;C139&amp;J139&amp;G139&amp;P139&amp;M139&amp;B139&amp;H139</f>
        <v>+忍びのクリップ</v>
      </c>
      <c r="R139" s="1">
        <f>D139+F139*I139+L139*O139</f>
        <v>500</v>
      </c>
    </row>
    <row r="140" spans="1:18" ht="13.5">
      <c r="A140" t="s">
        <v>286</v>
      </c>
      <c r="B140" t="s">
        <v>229</v>
      </c>
      <c r="D140">
        <v>500</v>
      </c>
      <c r="E140">
        <v>62</v>
      </c>
      <c r="F140">
        <f>IF(E140="",0,VLOOKUP(E140,$T$2:$X$101,5,0))</f>
        <v>600</v>
      </c>
      <c r="H140" t="str">
        <f>IF(E140="","",VLOOKUP(E140,$T$2:$X$101,4,0))</f>
        <v>オブブルーキュービック</v>
      </c>
      <c r="J140">
        <f>IF(I140=1,"",IF(I140=2,"ダブル",IF(I140=3,"トリプル",IF(I140=4,"クワドロプル",""))))</f>
      </c>
      <c r="L140">
        <f>IF(K140="",0,VLOOKUP(K140,$T$2:$X$101,5,0))</f>
        <v>0</v>
      </c>
      <c r="M140">
        <f>IF(K140="","",VLOOKUP(K140,$T$2:$X$101,3,0))</f>
      </c>
      <c r="N140">
        <f>IF(K140="","",VLOOKUP(K140,$T$2:$X$101,4,0))</f>
      </c>
      <c r="P140">
        <f>IF(O140=1,"",IF(O140=2,"ダブル",IF(O140=3,"トリプル",IF(O140=4,"クワドロプル",""))))</f>
      </c>
      <c r="Q140" t="str">
        <f>"+"&amp;C140&amp;J140&amp;G140&amp;P140&amp;M140&amp;B140&amp;H140</f>
        <v>+クリップオブブルーキュービック</v>
      </c>
      <c r="R140" s="1">
        <f>D140+F140*I140+L140*O140</f>
        <v>500</v>
      </c>
    </row>
    <row r="141" spans="1:18" ht="13.5">
      <c r="A141" t="s">
        <v>286</v>
      </c>
      <c r="B141" t="s">
        <v>229</v>
      </c>
      <c r="D141">
        <v>500</v>
      </c>
      <c r="E141">
        <v>63</v>
      </c>
      <c r="F141">
        <f>IF(E141="",0,VLOOKUP(E141,$T$2:$X$101,5,0))</f>
        <v>800</v>
      </c>
      <c r="H141" t="str">
        <f>IF(E141="","",VLOOKUP(E141,$T$2:$X$101,4,0))</f>
        <v>オブバリュー</v>
      </c>
      <c r="J141">
        <f>IF(I141=1,"",IF(I141=2,"ダブル",IF(I141=3,"トリプル",IF(I141=4,"クワドロプル",""))))</f>
      </c>
      <c r="L141">
        <f>IF(K141="",0,VLOOKUP(K141,$T$2:$X$101,5,0))</f>
        <v>0</v>
      </c>
      <c r="M141">
        <f>IF(K141="","",VLOOKUP(K141,$T$2:$X$101,3,0))</f>
      </c>
      <c r="N141">
        <f>IF(K141="","",VLOOKUP(K141,$T$2:$X$101,4,0))</f>
      </c>
      <c r="P141">
        <f>IF(O141=1,"",IF(O141=2,"ダブル",IF(O141=3,"トリプル",IF(O141=4,"クワドロプル",""))))</f>
      </c>
      <c r="Q141" t="str">
        <f>"+"&amp;C141&amp;J141&amp;G141&amp;P141&amp;M141&amp;B141&amp;H141</f>
        <v>+クリップオブバリュー</v>
      </c>
      <c r="R141" s="1">
        <f>D141+F141*I141+L141*O141</f>
        <v>500</v>
      </c>
    </row>
    <row r="142" spans="1:18" ht="13.5">
      <c r="A142" t="s">
        <v>286</v>
      </c>
      <c r="B142" t="s">
        <v>229</v>
      </c>
      <c r="D142">
        <v>500</v>
      </c>
      <c r="E142">
        <v>64</v>
      </c>
      <c r="F142">
        <f>IF(E142="",0,VLOOKUP(E142,$T$2:$X$101,5,0))</f>
        <v>1000</v>
      </c>
      <c r="G142" t="str">
        <f>IF(E142="","",VLOOKUP(E142,$T$2:$X$101,3,0))</f>
        <v>スイーティー</v>
      </c>
      <c r="J142">
        <f>IF(I142=1,"",IF(I142=2,"ダブル",IF(I142=3,"トリプル",IF(I142=4,"クワドロプル",""))))</f>
      </c>
      <c r="L142">
        <f>IF(K142="",0,VLOOKUP(K142,$T$2:$X$101,5,0))</f>
        <v>0</v>
      </c>
      <c r="M142">
        <f>IF(K142="","",VLOOKUP(K142,$T$2:$X$101,3,0))</f>
      </c>
      <c r="N142">
        <f>IF(K142="","",VLOOKUP(K142,$T$2:$X$101,4,0))</f>
      </c>
      <c r="P142">
        <f>IF(O142=1,"",IF(O142=2,"ダブル",IF(O142=3,"トリプル",IF(O142=4,"クワドロプル",""))))</f>
      </c>
      <c r="Q142" t="str">
        <f>"+"&amp;C142&amp;J142&amp;G142&amp;P142&amp;M142&amp;B142&amp;H142</f>
        <v>+スイーティークリップ</v>
      </c>
      <c r="R142" s="1">
        <f>D142+F142*I142+L142*O142</f>
        <v>500</v>
      </c>
    </row>
    <row r="143" spans="1:18" ht="13.5">
      <c r="A143" t="s">
        <v>286</v>
      </c>
      <c r="B143" t="s">
        <v>229</v>
      </c>
      <c r="D143">
        <v>500</v>
      </c>
      <c r="E143">
        <v>65</v>
      </c>
      <c r="F143">
        <f>IF(E143="",0,VLOOKUP(E143,$T$2:$X$101,5,0))</f>
        <v>500</v>
      </c>
      <c r="G143" t="str">
        <f>IF(E143="","",VLOOKUP(E143,$T$2:$X$101,3,0))</f>
        <v>スイーツ</v>
      </c>
      <c r="J143">
        <f>IF(I143=1,"",IF(I143=2,"ダブル",IF(I143=3,"トリプル",IF(I143=4,"クワドロプル",""))))</f>
      </c>
      <c r="L143">
        <f>IF(K143="",0,VLOOKUP(K143,$T$2:$X$101,5,0))</f>
        <v>0</v>
      </c>
      <c r="M143">
        <f>IF(K143="","",VLOOKUP(K143,$T$2:$X$101,3,0))</f>
      </c>
      <c r="N143">
        <f>IF(K143="","",VLOOKUP(K143,$T$2:$X$101,4,0))</f>
      </c>
      <c r="P143">
        <f>IF(O143=1,"",IF(O143=2,"ダブル",IF(O143=3,"トリプル",IF(O143=4,"クワドロプル",""))))</f>
      </c>
      <c r="Q143" t="str">
        <f>"+"&amp;C143&amp;J143&amp;G143&amp;P143&amp;M143&amp;B143&amp;H143</f>
        <v>+スイーツクリップ</v>
      </c>
      <c r="R143" s="1">
        <f>D143+F143*I143+L143*O143</f>
        <v>500</v>
      </c>
    </row>
    <row r="144" spans="1:18" ht="13.5">
      <c r="A144" t="s">
        <v>286</v>
      </c>
      <c r="B144" t="s">
        <v>229</v>
      </c>
      <c r="D144">
        <v>500</v>
      </c>
      <c r="E144">
        <v>66</v>
      </c>
      <c r="F144">
        <f>IF(E144="",0,VLOOKUP(E144,$T$2:$X$101,5,0))</f>
        <v>800</v>
      </c>
      <c r="G144" t="str">
        <f>IF(E144="","",VLOOKUP(E144,$T$2:$X$101,3,0))</f>
        <v>雨の日の</v>
      </c>
      <c r="J144">
        <f>IF(I144=1,"",IF(I144=2,"ダブル",IF(I144=3,"トリプル",IF(I144=4,"クワドロプル",""))))</f>
      </c>
      <c r="L144">
        <f>IF(K144="",0,VLOOKUP(K144,$T$2:$X$101,5,0))</f>
        <v>0</v>
      </c>
      <c r="M144">
        <f>IF(K144="","",VLOOKUP(K144,$T$2:$X$101,3,0))</f>
      </c>
      <c r="N144">
        <f>IF(K144="","",VLOOKUP(K144,$T$2:$X$101,4,0))</f>
      </c>
      <c r="P144">
        <f>IF(O144=1,"",IF(O144=2,"ダブル",IF(O144=3,"トリプル",IF(O144=4,"クワドロプル",""))))</f>
      </c>
      <c r="Q144" t="str">
        <f>"+"&amp;C144&amp;J144&amp;G144&amp;P144&amp;M144&amp;B144&amp;H144</f>
        <v>+雨の日のクリップ</v>
      </c>
      <c r="R144" s="1">
        <f>D144+F144*I144+L144*O144</f>
        <v>500</v>
      </c>
    </row>
    <row r="145" spans="1:18" ht="13.5">
      <c r="A145" t="s">
        <v>286</v>
      </c>
      <c r="B145" t="s">
        <v>229</v>
      </c>
      <c r="D145">
        <v>500</v>
      </c>
      <c r="E145">
        <v>67</v>
      </c>
      <c r="F145">
        <f>IF(E145="",0,VLOOKUP(E145,$T$2:$X$101,5,0))</f>
        <v>800</v>
      </c>
      <c r="G145" t="str">
        <f>IF(E145="","",VLOOKUP(E145,$T$2:$X$101,3,0))</f>
        <v>狂犬の</v>
      </c>
      <c r="J145">
        <f>IF(I145=1,"",IF(I145=2,"ダブル",IF(I145=3,"トリプル",IF(I145=4,"クワドロプル",""))))</f>
      </c>
      <c r="L145">
        <f>IF(K145="",0,VLOOKUP(K145,$T$2:$X$101,5,0))</f>
        <v>0</v>
      </c>
      <c r="M145">
        <f>IF(K145="","",VLOOKUP(K145,$T$2:$X$101,3,0))</f>
      </c>
      <c r="N145">
        <f>IF(K145="","",VLOOKUP(K145,$T$2:$X$101,4,0))</f>
      </c>
      <c r="P145">
        <f>IF(O145=1,"",IF(O145=2,"ダブル",IF(O145=3,"トリプル",IF(O145=4,"クワドロプル",""))))</f>
      </c>
      <c r="Q145" t="str">
        <f>"+"&amp;C145&amp;J145&amp;G145&amp;P145&amp;M145&amp;B145&amp;H145</f>
        <v>+狂犬のクリップ</v>
      </c>
      <c r="R145" s="1">
        <f>D145+F145*I145+L145*O145</f>
        <v>500</v>
      </c>
    </row>
    <row r="146" spans="1:18" ht="13.5">
      <c r="A146" t="s">
        <v>286</v>
      </c>
      <c r="B146" t="s">
        <v>236</v>
      </c>
      <c r="D146">
        <v>2500</v>
      </c>
      <c r="F146">
        <f>IF(E146="",0,VLOOKUP(E146,$T$2:$X$101,5,0))</f>
        <v>0</v>
      </c>
      <c r="G146">
        <f>IF(E146="","",VLOOKUP(E146,$T$2:$X$101,3,0))</f>
      </c>
      <c r="H146">
        <f>IF(E146="","",VLOOKUP(E146,$T$2:$X$101,4,0))</f>
      </c>
      <c r="J146">
        <f>IF(I146=1,"",IF(I146=2,"ダブル",IF(I146=3,"トリプル",IF(I146=4,"クワドロプル",""))))</f>
      </c>
      <c r="L146">
        <f>IF(K146="",0,VLOOKUP(K146,$T$2:$X$101,5,0))</f>
        <v>0</v>
      </c>
      <c r="M146">
        <f>IF(K146="","",VLOOKUP(K146,$T$2:$X$101,3,0))</f>
      </c>
      <c r="N146">
        <f>IF(K146="","",VLOOKUP(K146,$T$2:$X$101,4,0))</f>
      </c>
      <c r="P146">
        <f>IF(O146=1,"",IF(O146=2,"ダブル",IF(O146=3,"トリプル",IF(O146=4,"クワドロプル",""))))</f>
      </c>
      <c r="Q146" t="str">
        <f>"+"&amp;C146&amp;J146&amp;G146&amp;P146&amp;M146&amp;B146&amp;H146</f>
        <v>+モルフェウスの指輪</v>
      </c>
      <c r="R146" s="1">
        <f>D146+F146*I146+L146*O146</f>
        <v>2500</v>
      </c>
    </row>
    <row r="147" spans="1:18" ht="13.5">
      <c r="A147" t="s">
        <v>286</v>
      </c>
      <c r="B147" t="s">
        <v>237</v>
      </c>
      <c r="D147">
        <v>2500</v>
      </c>
      <c r="F147">
        <f>IF(E147="",0,VLOOKUP(E147,$T$2:$X$101,5,0))</f>
        <v>0</v>
      </c>
      <c r="G147">
        <f>IF(E147="","",VLOOKUP(E147,$T$2:$X$101,3,0))</f>
      </c>
      <c r="H147">
        <f>IF(E147="","",VLOOKUP(E147,$T$2:$X$101,4,0))</f>
      </c>
      <c r="J147">
        <f>IF(I147=1,"",IF(I147=2,"ダブル",IF(I147=3,"トリプル",IF(I147=4,"クワドロプル",""))))</f>
      </c>
      <c r="L147">
        <f>IF(K147="",0,VLOOKUP(K147,$T$2:$X$101,5,0))</f>
        <v>0</v>
      </c>
      <c r="M147">
        <f>IF(K147="","",VLOOKUP(K147,$T$2:$X$101,3,0))</f>
      </c>
      <c r="N147">
        <f>IF(K147="","",VLOOKUP(K147,$T$2:$X$101,4,0))</f>
      </c>
      <c r="P147">
        <f>IF(O147=1,"",IF(O147=2,"ダブル",IF(O147=3,"トリプル",IF(O147=4,"クワドロプル",""))))</f>
      </c>
      <c r="Q147" t="str">
        <f>"+"&amp;C147&amp;J147&amp;G147&amp;P147&amp;M147&amp;B147&amp;H147</f>
        <v>+モルフェウスの腕輪</v>
      </c>
      <c r="R147" s="1">
        <f>D147+F147*I147+L147*O147</f>
        <v>2500</v>
      </c>
    </row>
    <row r="148" spans="1:18" ht="13.5">
      <c r="A148" t="s">
        <v>286</v>
      </c>
      <c r="B148" t="s">
        <v>240</v>
      </c>
      <c r="D148">
        <v>200</v>
      </c>
      <c r="F148">
        <f>IF(E148="",0,VLOOKUP(E148,$T$2:$X$101,5,0))</f>
        <v>0</v>
      </c>
      <c r="G148">
        <f>IF(E148="","",VLOOKUP(E148,$T$2:$X$101,3,0))</f>
      </c>
      <c r="H148">
        <f>IF(E148="","",VLOOKUP(E148,$T$2:$X$101,4,0))</f>
      </c>
      <c r="J148">
        <f>IF(I148=1,"",IF(I148=2,"ダブル",IF(I148=3,"トリプル",IF(I148=4,"クワドロプル",""))))</f>
      </c>
      <c r="L148">
        <f>IF(K148="",0,VLOOKUP(K148,$T$2:$X$101,5,0))</f>
        <v>0</v>
      </c>
      <c r="M148">
        <f>IF(K148="","",VLOOKUP(K148,$T$2:$X$101,3,0))</f>
      </c>
      <c r="N148">
        <f>IF(K148="","",VLOOKUP(K148,$T$2:$X$101,4,0))</f>
      </c>
      <c r="P148">
        <f>IF(O148=1,"",IF(O148=2,"ダブル",IF(O148=3,"トリプル",IF(O148=4,"クワドロプル",""))))</f>
      </c>
      <c r="Q148" t="str">
        <f>"+"&amp;C148&amp;J148&amp;G148&amp;P148&amp;M148&amp;B148&amp;H148</f>
        <v>+モリガンのペンダント</v>
      </c>
      <c r="R148" s="1">
        <f>D148+F148*I148+L148*O148</f>
        <v>200</v>
      </c>
    </row>
    <row r="149" spans="1:18" ht="13.5">
      <c r="A149" t="s">
        <v>286</v>
      </c>
      <c r="B149" t="s">
        <v>241</v>
      </c>
      <c r="D149">
        <v>200</v>
      </c>
      <c r="F149">
        <f>IF(E149="",0,VLOOKUP(E149,$T$2:$X$101,5,0))</f>
        <v>0</v>
      </c>
      <c r="G149">
        <f>IF(E149="","",VLOOKUP(E149,$T$2:$X$101,3,0))</f>
      </c>
      <c r="H149">
        <f>IF(E149="","",VLOOKUP(E149,$T$2:$X$101,4,0))</f>
      </c>
      <c r="J149">
        <f>IF(I149=1,"",IF(I149=2,"ダブル",IF(I149=3,"トリプル",IF(I149=4,"クワドロプル",""))))</f>
      </c>
      <c r="L149">
        <f>IF(K149="",0,VLOOKUP(K149,$T$2:$X$101,5,0))</f>
        <v>0</v>
      </c>
      <c r="M149">
        <f>IF(K149="","",VLOOKUP(K149,$T$2:$X$101,3,0))</f>
      </c>
      <c r="N149">
        <f>IF(K149="","",VLOOKUP(K149,$T$2:$X$101,4,0))</f>
      </c>
      <c r="P149">
        <f>IF(O149=1,"",IF(O149=2,"ダブル",IF(O149=3,"トリプル",IF(O149=4,"クワドロプル",""))))</f>
      </c>
      <c r="Q149" t="str">
        <f>"+"&amp;C149&amp;J149&amp;G149&amp;P149&amp;M149&amp;B149&amp;H149</f>
        <v>+モリガンのベルト</v>
      </c>
      <c r="R149" s="1">
        <f>D149+F149*I149+L149*O149</f>
        <v>200</v>
      </c>
    </row>
    <row r="150" spans="1:18" ht="13.5">
      <c r="A150" t="s">
        <v>287</v>
      </c>
      <c r="B150" t="s">
        <v>242</v>
      </c>
      <c r="C150">
        <v>4</v>
      </c>
      <c r="D150">
        <v>5500</v>
      </c>
      <c r="E150">
        <v>74</v>
      </c>
      <c r="F150">
        <f>IF(E150="",0,VLOOKUP(E150,$T$2:$X$101,5,0))</f>
        <v>1000</v>
      </c>
      <c r="G150" t="str">
        <f>IF(E150="","",VLOOKUP(E150,$T$2:$X$101,3,0))</f>
        <v>クラニアル</v>
      </c>
      <c r="J150">
        <f>IF(I150=1,"",IF(I150=2,"ダブル",IF(I150=3,"トリプル",IF(I150=4,"クワドロプル",""))))</f>
      </c>
      <c r="L150">
        <f>IF(K150="",0,VLOOKUP(K150,$T$2:$X$101,5,0))</f>
        <v>0</v>
      </c>
      <c r="M150">
        <f>IF(K150="","",VLOOKUP(K150,$T$2:$X$101,3,0))</f>
      </c>
      <c r="N150">
        <f>IF(K150="","",VLOOKUP(K150,$T$2:$X$101,4,0))</f>
      </c>
      <c r="P150">
        <f>IF(O150=1,"",IF(O150=2,"ダブル",IF(O150=3,"トリプル",IF(O150=4,"クワドロプル",""))))</f>
      </c>
      <c r="Q150" t="str">
        <f>"+"&amp;C150&amp;J150&amp;G150&amp;P150&amp;M150&amp;B150&amp;H150</f>
        <v>+4クラニアルヴァルキリーシールド</v>
      </c>
      <c r="R150" s="1">
        <f>D150+F150*I150+L150*O150</f>
        <v>5500</v>
      </c>
    </row>
    <row r="151" spans="1:18" ht="13.5">
      <c r="A151" t="s">
        <v>287</v>
      </c>
      <c r="B151" t="s">
        <v>243</v>
      </c>
      <c r="C151">
        <v>5</v>
      </c>
      <c r="D151">
        <v>500</v>
      </c>
      <c r="E151">
        <v>74</v>
      </c>
      <c r="F151">
        <f>IF(E151="",0,VLOOKUP(E151,$T$2:$X$101,5,0))</f>
        <v>1000</v>
      </c>
      <c r="G151" t="str">
        <f>IF(E151="","",VLOOKUP(E151,$T$2:$X$101,3,0))</f>
        <v>クラニアル</v>
      </c>
      <c r="J151">
        <f>IF(I151=1,"",IF(I151=2,"ダブル",IF(I151=3,"トリプル",IF(I151=4,"クワドロプル",""))))</f>
      </c>
      <c r="L151">
        <f>IF(K151="",0,VLOOKUP(K151,$T$2:$X$101,5,0))</f>
        <v>0</v>
      </c>
      <c r="M151">
        <f>IF(K151="","",VLOOKUP(K151,$T$2:$X$101,3,0))</f>
      </c>
      <c r="N151">
        <f>IF(K151="","",VLOOKUP(K151,$T$2:$X$101,4,0))</f>
      </c>
      <c r="P151">
        <f>IF(O151=1,"",IF(O151=2,"ダブル",IF(O151=3,"トリプル",IF(O151=4,"クワドロプル",""))))</f>
      </c>
      <c r="Q151" t="str">
        <f>"+"&amp;C151&amp;J151&amp;G151&amp;P151&amp;M151&amp;B151&amp;H151</f>
        <v>+5クラニアルガード</v>
      </c>
      <c r="R151" s="1">
        <f>D151+F151*I151+L151*O151</f>
        <v>500</v>
      </c>
    </row>
    <row r="152" spans="1:18" ht="13.5">
      <c r="A152" t="s">
        <v>287</v>
      </c>
      <c r="B152" t="s">
        <v>243</v>
      </c>
      <c r="C152">
        <v>5</v>
      </c>
      <c r="D152">
        <v>500</v>
      </c>
      <c r="E152">
        <v>75</v>
      </c>
      <c r="F152">
        <f>IF(E152="",0,VLOOKUP(E152,$T$2:$X$101,5,0))</f>
        <v>400</v>
      </c>
      <c r="G152" t="str">
        <f>IF(E152="","",VLOOKUP(E152,$T$2:$X$101,3,0))</f>
        <v>ブルータル</v>
      </c>
      <c r="J152">
        <f>IF(I152=1,"",IF(I152=2,"ダブル",IF(I152=3,"トリプル",IF(I152=4,"クワドロプル",""))))</f>
      </c>
      <c r="L152">
        <f>IF(K152="",0,VLOOKUP(K152,$T$2:$X$101,5,0))</f>
        <v>0</v>
      </c>
      <c r="M152">
        <f>IF(K152="","",VLOOKUP(K152,$T$2:$X$101,3,0))</f>
      </c>
      <c r="N152">
        <f>IF(K152="","",VLOOKUP(K152,$T$2:$X$101,4,0))</f>
      </c>
      <c r="P152">
        <f>IF(O152=1,"",IF(O152=2,"ダブル",IF(O152=3,"トリプル",IF(O152=4,"クワドロプル",""))))</f>
      </c>
      <c r="Q152" t="str">
        <f>"+"&amp;C152&amp;J152&amp;G152&amp;P152&amp;M152&amp;B152&amp;H152</f>
        <v>+5ブルータルガード</v>
      </c>
      <c r="R152" s="1">
        <f>D152+F152*I152+L152*O152</f>
        <v>500</v>
      </c>
    </row>
    <row r="153" spans="1:18" ht="13.5">
      <c r="A153" t="s">
        <v>287</v>
      </c>
      <c r="B153" t="s">
        <v>243</v>
      </c>
      <c r="C153">
        <v>7</v>
      </c>
      <c r="D153">
        <v>3000</v>
      </c>
      <c r="E153">
        <v>77</v>
      </c>
      <c r="F153">
        <f>IF(E153="",0,VLOOKUP(E153,$T$2:$X$101,5,0))</f>
        <v>1500</v>
      </c>
      <c r="H153" t="str">
        <f>IF(E153="","",VLOOKUP(E153,$T$2:$X$101,4,0))</f>
        <v>フロームヘル</v>
      </c>
      <c r="J153">
        <f>IF(I153=1,"",IF(I153=2,"ダブル",IF(I153=3,"トリプル",IF(I153=4,"クワドロプル",""))))</f>
      </c>
      <c r="L153">
        <f>IF(K153="",0,VLOOKUP(K153,$T$2:$X$101,5,0))</f>
        <v>0</v>
      </c>
      <c r="M153">
        <f>IF(K153="","",VLOOKUP(K153,$T$2:$X$101,3,0))</f>
      </c>
      <c r="N153">
        <f>IF(K153="","",VLOOKUP(K153,$T$2:$X$101,4,0))</f>
      </c>
      <c r="P153">
        <f>IF(O153=1,"",IF(O153=2,"ダブル",IF(O153=3,"トリプル",IF(O153=4,"クワドロプル",""))))</f>
      </c>
      <c r="Q153" t="str">
        <f>"+"&amp;C153&amp;J153&amp;G153&amp;P153&amp;M153&amp;B153&amp;H153</f>
        <v>+7ガードフロームヘル</v>
      </c>
      <c r="R153" s="1">
        <f>D153+F153*I153+L153*O153</f>
        <v>3000</v>
      </c>
    </row>
    <row r="154" spans="1:18" ht="13.5">
      <c r="A154" t="s">
        <v>287</v>
      </c>
      <c r="B154" t="s">
        <v>243</v>
      </c>
      <c r="C154">
        <v>7</v>
      </c>
      <c r="D154">
        <v>3000</v>
      </c>
      <c r="E154">
        <v>78</v>
      </c>
      <c r="F154">
        <f>IF(E154="",0,VLOOKUP(E154,$T$2:$X$101,5,0))</f>
        <v>2000</v>
      </c>
      <c r="G154" t="str">
        <f>IF(E154="","",VLOOKUP(E154,$T$2:$X$101,3,0))</f>
        <v>フレームガード</v>
      </c>
      <c r="J154">
        <f>IF(I154=1,"",IF(I154=2,"ダブル",IF(I154=3,"トリプル",IF(I154=4,"クワドロプル",""))))</f>
      </c>
      <c r="L154">
        <f>IF(K154="",0,VLOOKUP(K154,$T$2:$X$101,5,0))</f>
        <v>0</v>
      </c>
      <c r="M154">
        <f>IF(K154="","",VLOOKUP(K154,$T$2:$X$101,3,0))</f>
      </c>
      <c r="N154">
        <f>IF(K154="","",VLOOKUP(K154,$T$2:$X$101,4,0))</f>
      </c>
      <c r="P154">
        <f>IF(O154=1,"",IF(O154=2,"ダブル",IF(O154=3,"トリプル",IF(O154=4,"クワドロプル",""))))</f>
      </c>
      <c r="Q154" t="str">
        <f>"+"&amp;C154&amp;J154&amp;G154&amp;P154&amp;M154&amp;B154&amp;H154</f>
        <v>+7フレームガードガード</v>
      </c>
      <c r="R154" s="1">
        <f>D154+F154*I154+L154*O154</f>
        <v>3000</v>
      </c>
    </row>
    <row r="155" spans="1:18" ht="13.5">
      <c r="A155" t="s">
        <v>287</v>
      </c>
      <c r="B155" t="s">
        <v>243</v>
      </c>
      <c r="C155">
        <v>6</v>
      </c>
      <c r="D155">
        <v>1500</v>
      </c>
      <c r="E155">
        <v>80</v>
      </c>
      <c r="F155">
        <f>IF(E155="",0,VLOOKUP(E155,$T$2:$X$101,5,0))</f>
        <v>9000</v>
      </c>
      <c r="H155" t="str">
        <f>IF(E155="","",VLOOKUP(E155,$T$2:$X$101,4,0))</f>
        <v>オブロイヤルガード</v>
      </c>
      <c r="J155">
        <f>IF(I155=1,"",IF(I155=2,"ダブル",IF(I155=3,"トリプル",IF(I155=4,"クワドロプル",""))))</f>
      </c>
      <c r="L155">
        <f>IF(K155="",0,VLOOKUP(K155,$T$2:$X$101,5,0))</f>
        <v>0</v>
      </c>
      <c r="M155">
        <f>IF(K155="","",VLOOKUP(K155,$T$2:$X$101,3,0))</f>
      </c>
      <c r="N155">
        <f>IF(K155="","",VLOOKUP(K155,$T$2:$X$101,4,0))</f>
      </c>
      <c r="P155">
        <f>IF(O155=1,"",IF(O155=2,"ダブル",IF(O155=3,"トリプル",IF(O155=4,"クワドロプル",""))))</f>
      </c>
      <c r="Q155" t="str">
        <f>"+"&amp;C155&amp;J155&amp;G155&amp;P155&amp;M155&amp;B155&amp;H155</f>
        <v>+6ガードオブロイヤルガード</v>
      </c>
      <c r="R155" s="1">
        <f>D155+F155*I155+L155*O155</f>
        <v>1500</v>
      </c>
    </row>
    <row r="156" spans="1:18" ht="13.5">
      <c r="A156" t="s">
        <v>287</v>
      </c>
      <c r="B156" t="s">
        <v>243</v>
      </c>
      <c r="C156">
        <v>6</v>
      </c>
      <c r="D156">
        <v>1500</v>
      </c>
      <c r="E156">
        <v>83</v>
      </c>
      <c r="F156">
        <f>IF(E156="",0,VLOOKUP(E156,$T$2:$X$101,5,0))</f>
        <v>800</v>
      </c>
      <c r="H156" t="str">
        <f>IF(E156="","",VLOOKUP(E156,$T$2:$X$101,4,0))</f>
        <v>オブドラグーン</v>
      </c>
      <c r="J156">
        <f>IF(I156=1,"",IF(I156=2,"ダブル",IF(I156=3,"トリプル",IF(I156=4,"クワドロプル",""))))</f>
      </c>
      <c r="L156">
        <f>IF(K156="",0,VLOOKUP(K156,$T$2:$X$101,5,0))</f>
        <v>0</v>
      </c>
      <c r="M156">
        <f>IF(K156="","",VLOOKUP(K156,$T$2:$X$101,3,0))</f>
      </c>
      <c r="N156">
        <f>IF(K156="","",VLOOKUP(K156,$T$2:$X$101,4,0))</f>
      </c>
      <c r="P156">
        <f>IF(O156=1,"",IF(O156=2,"ダブル",IF(O156=3,"トリプル",IF(O156=4,"クワドロプル",""))))</f>
      </c>
      <c r="Q156" t="str">
        <f>"+"&amp;C156&amp;J156&amp;G156&amp;P156&amp;M156&amp;B156&amp;H156</f>
        <v>+6ガードオブドラグーン</v>
      </c>
      <c r="R156" s="1">
        <f>D156+F156*I156+L156*O156</f>
        <v>1500</v>
      </c>
    </row>
    <row r="157" spans="1:18" ht="13.5">
      <c r="A157" t="s">
        <v>287</v>
      </c>
      <c r="B157" t="s">
        <v>244</v>
      </c>
      <c r="C157">
        <v>4</v>
      </c>
      <c r="D157">
        <v>200</v>
      </c>
      <c r="E157">
        <v>75</v>
      </c>
      <c r="F157">
        <f>IF(E157="",0,VLOOKUP(E157,$T$2:$X$101,5,0))</f>
        <v>400</v>
      </c>
      <c r="G157" t="str">
        <f>IF(E157="","",VLOOKUP(E157,$T$2:$X$101,3,0))</f>
        <v>ブルータル</v>
      </c>
      <c r="J157">
        <f>IF(I157=1,"",IF(I157=2,"ダブル",IF(I157=3,"トリプル",IF(I157=4,"クワドロプル",""))))</f>
      </c>
      <c r="L157">
        <f>IF(K157="",0,VLOOKUP(K157,$T$2:$X$101,5,0))</f>
        <v>0</v>
      </c>
      <c r="M157">
        <f>IF(K157="","",VLOOKUP(K157,$T$2:$X$101,3,0))</f>
      </c>
      <c r="N157">
        <f>IF(K157="","",VLOOKUP(K157,$T$2:$X$101,4,0))</f>
      </c>
      <c r="P157">
        <f>IF(O157=1,"",IF(O157=2,"ダブル",IF(O157=3,"トリプル",IF(O157=4,"クワドロプル",""))))</f>
      </c>
      <c r="Q157" t="str">
        <f>"+"&amp;C157&amp;J157&amp;G157&amp;P157&amp;M157&amp;B157&amp;H157</f>
        <v>+4ブルータルバックラー</v>
      </c>
      <c r="R157" s="1">
        <f>D157+F157*I157+L157*O157</f>
        <v>200</v>
      </c>
    </row>
    <row r="158" spans="1:18" ht="13.5">
      <c r="A158" t="s">
        <v>287</v>
      </c>
      <c r="B158" t="s">
        <v>245</v>
      </c>
      <c r="C158">
        <v>7</v>
      </c>
      <c r="D158">
        <v>2000</v>
      </c>
      <c r="E158">
        <v>84</v>
      </c>
      <c r="F158">
        <f>IF(E158="",0,VLOOKUP(E158,$T$2:$X$101,5,0))</f>
        <v>100</v>
      </c>
      <c r="G158" t="str">
        <f>IF(E158="","",VLOOKUP(E158,$T$2:$X$101,3,0))</f>
        <v>オートヒーリング</v>
      </c>
      <c r="J158">
        <f>IF(I158=1,"",IF(I158=2,"ダブル",IF(I158=3,"トリプル",IF(I158=4,"クワドロプル",""))))</f>
      </c>
      <c r="L158">
        <f>IF(K158="",0,VLOOKUP(K158,$T$2:$X$101,5,0))</f>
        <v>0</v>
      </c>
      <c r="M158">
        <f>IF(K158="","",VLOOKUP(K158,$T$2:$X$101,3,0))</f>
      </c>
      <c r="N158">
        <f>IF(K158="","",VLOOKUP(K158,$T$2:$X$101,4,0))</f>
      </c>
      <c r="P158">
        <f>IF(O158=1,"",IF(O158=2,"ダブル",IF(O158=3,"トリプル",IF(O158=4,"クワドロプル",""))))</f>
      </c>
      <c r="Q158" t="str">
        <f>"+"&amp;C158&amp;J158&amp;G158&amp;P158&amp;M158&amp;B158&amp;H158</f>
        <v>+7オートヒーリングバックラー</v>
      </c>
      <c r="R158" s="1">
        <f>D158+F158*I158+L158*O158</f>
        <v>2000</v>
      </c>
    </row>
    <row r="159" spans="1:18" ht="13.5">
      <c r="A159" t="s">
        <v>287</v>
      </c>
      <c r="B159" t="s">
        <v>265</v>
      </c>
      <c r="C159">
        <v>6</v>
      </c>
      <c r="D159">
        <v>3000</v>
      </c>
      <c r="E159">
        <v>81</v>
      </c>
      <c r="F159">
        <f>IF(E159="",0,VLOOKUP(E159,$T$2:$X$101,5,0))</f>
        <v>3000</v>
      </c>
      <c r="G159" t="str">
        <f>IF(E159="","",VLOOKUP(E159,$T$2:$X$101,3,0))</f>
        <v>抵抗の</v>
      </c>
      <c r="J159">
        <f>IF(I159=1,"",IF(I159=2,"ダブル",IF(I159=3,"トリプル",IF(I159=4,"クワドロプル",""))))</f>
      </c>
      <c r="L159">
        <f>IF(K159="",0,VLOOKUP(K159,$T$2:$X$101,5,0))</f>
        <v>0</v>
      </c>
      <c r="M159">
        <f>IF(K159="","",VLOOKUP(K159,$T$2:$X$101,3,0))</f>
      </c>
      <c r="N159">
        <f>IF(K159="","",VLOOKUP(K159,$T$2:$X$101,4,0))</f>
      </c>
      <c r="P159">
        <f>IF(O159=1,"",IF(O159=2,"ダブル",IF(O159=3,"トリプル",IF(O159=4,"クワドロプル",""))))</f>
      </c>
      <c r="Q159" t="str">
        <f>"+"&amp;C159&amp;J159&amp;G159&amp;P159&amp;M159&amp;B159&amp;H159</f>
        <v>+6抵抗のオルレアンサーバー</v>
      </c>
      <c r="R159" s="1">
        <f>D159+F159*I159+L159*O159</f>
        <v>3000</v>
      </c>
    </row>
    <row r="160" spans="1:18" ht="13.5">
      <c r="A160" t="s">
        <v>287</v>
      </c>
      <c r="B160" t="s">
        <v>266</v>
      </c>
      <c r="C160">
        <v>7</v>
      </c>
      <c r="D160">
        <v>4000</v>
      </c>
      <c r="E160">
        <v>76</v>
      </c>
      <c r="F160">
        <f>IF(E160="",0,VLOOKUP(E160,$T$2:$X$101,5,0))</f>
        <v>500</v>
      </c>
      <c r="H160" t="str">
        <f>IF(E160="","",VLOOKUP(E160,$T$2:$X$101,4,0))</f>
        <v>オブガルガンチュア</v>
      </c>
      <c r="J160">
        <f>IF(I160=1,"",IF(I160=2,"ダブル",IF(I160=3,"トリプル",IF(I160=4,"クワドロプル",""))))</f>
      </c>
      <c r="L160">
        <f>IF(K160="",0,VLOOKUP(K160,$T$2:$X$101,5,0))</f>
        <v>0</v>
      </c>
      <c r="M160">
        <f>IF(K160="","",VLOOKUP(K160,$T$2:$X$101,3,0))</f>
      </c>
      <c r="N160">
        <f>IF(K160="","",VLOOKUP(K160,$T$2:$X$101,4,0))</f>
      </c>
      <c r="P160">
        <f>IF(O160=1,"",IF(O160=2,"ダブル",IF(O160=3,"トリプル",IF(O160=4,"クワドロプル",""))))</f>
      </c>
      <c r="Q160" t="str">
        <f>"+"&amp;C160&amp;J160&amp;G160&amp;P160&amp;M160&amp;B160&amp;H160</f>
        <v>+7ストーンバックラーオブガルガンチュア</v>
      </c>
      <c r="R160" s="1">
        <f>D160+F160*I160+L160*O160</f>
        <v>4000</v>
      </c>
    </row>
    <row r="161" spans="1:18" ht="13.5">
      <c r="A161" t="s">
        <v>287</v>
      </c>
      <c r="B161" t="s">
        <v>267</v>
      </c>
      <c r="C161">
        <v>7</v>
      </c>
      <c r="D161">
        <v>4000</v>
      </c>
      <c r="E161">
        <v>78</v>
      </c>
      <c r="F161">
        <f>IF(E161="",0,VLOOKUP(E161,$T$2:$X$101,5,0))</f>
        <v>2000</v>
      </c>
      <c r="G161" t="str">
        <f>IF(E161="","",VLOOKUP(E161,$T$2:$X$101,3,0))</f>
        <v>フレームガード</v>
      </c>
      <c r="J161">
        <f>IF(I161=1,"",IF(I161=2,"ダブル",IF(I161=3,"トリプル",IF(I161=4,"クワドロプル",""))))</f>
      </c>
      <c r="L161">
        <f>IF(K161="",0,VLOOKUP(K161,$T$2:$X$101,5,0))</f>
        <v>0</v>
      </c>
      <c r="M161">
        <f>IF(K161="","",VLOOKUP(K161,$T$2:$X$101,3,0))</f>
      </c>
      <c r="N161">
        <f>IF(K161="","",VLOOKUP(K161,$T$2:$X$101,4,0))</f>
      </c>
      <c r="P161">
        <f>IF(O161=1,"",IF(O161=2,"ダブル",IF(O161=3,"トリプル",IF(O161=4,"クワドロプル",""))))</f>
      </c>
      <c r="Q161" t="str">
        <f>"+"&amp;C161&amp;J161&amp;G161&amp;P161&amp;M161&amp;B161&amp;H161</f>
        <v>+7フレームガードストーンバックラー</v>
      </c>
      <c r="R161" s="1">
        <f>D161+F161*I161+L161*O161</f>
        <v>4000</v>
      </c>
    </row>
    <row r="162" spans="6:18" ht="13.5">
      <c r="F162">
        <f>IF(E162="",0,VLOOKUP(E162,$T$2:$X$101,5,0))</f>
        <v>0</v>
      </c>
      <c r="G162">
        <f>IF(E162="","",VLOOKUP(E162,$T$2:$X$101,3,0))</f>
      </c>
      <c r="H162">
        <f>IF(E162="","",VLOOKUP(E162,$T$2:$X$101,4,0))</f>
      </c>
      <c r="J162">
        <f>IF(I162=1,"",IF(I162=2,"ダブル",IF(I162=3,"トリプル",IF(I162=4,"クワドロプル",""))))</f>
      </c>
      <c r="L162">
        <f>IF(K162="",0,VLOOKUP(K162,$T$2:$X$101,5,0))</f>
        <v>0</v>
      </c>
      <c r="M162">
        <f>IF(K162="","",VLOOKUP(K162,$T$2:$X$101,3,0))</f>
      </c>
      <c r="N162">
        <f>IF(K162="","",VLOOKUP(K162,$T$2:$X$101,4,0))</f>
      </c>
      <c r="P162">
        <f>IF(O162=1,"",IF(O162=2,"ダブル",IF(O162=3,"トリプル",IF(O162=4,"クワドロプル",""))))</f>
      </c>
      <c r="Q162" t="str">
        <f>"+"&amp;C162&amp;J162&amp;G162&amp;P162&amp;M162&amp;B162&amp;H162</f>
        <v>+</v>
      </c>
      <c r="R162" s="1">
        <f>D162+F162*I162+L162*O162</f>
        <v>0</v>
      </c>
    </row>
    <row r="163" spans="6:18" ht="13.5">
      <c r="F163">
        <f>IF(E163="",0,VLOOKUP(E163,$T$2:$X$101,5,0))</f>
        <v>0</v>
      </c>
      <c r="G163">
        <f>IF(E163="","",VLOOKUP(E163,$T$2:$X$101,3,0))</f>
      </c>
      <c r="H163">
        <f>IF(E163="","",VLOOKUP(E163,$T$2:$X$101,4,0))</f>
      </c>
      <c r="J163">
        <f>IF(I163=1,"",IF(I163=2,"ダブル",IF(I163=3,"トリプル",IF(I163=4,"クワドロプル",""))))</f>
      </c>
      <c r="L163">
        <f>IF(K163="",0,VLOOKUP(K163,$T$2:$X$101,5,0))</f>
        <v>0</v>
      </c>
      <c r="M163">
        <f>IF(K163="","",VLOOKUP(K163,$T$2:$X$101,3,0))</f>
      </c>
      <c r="N163">
        <f>IF(K163="","",VLOOKUP(K163,$T$2:$X$101,4,0))</f>
      </c>
      <c r="P163">
        <f>IF(O163=1,"",IF(O163=2,"ダブル",IF(O163=3,"トリプル",IF(O163=4,"クワドロプル",""))))</f>
      </c>
      <c r="Q163" t="str">
        <f>"+"&amp;C163&amp;J163&amp;G163&amp;P163&amp;M163&amp;B163&amp;H163</f>
        <v>+</v>
      </c>
      <c r="R163" s="1">
        <f>D163+F163*I163+L163*O163</f>
        <v>0</v>
      </c>
    </row>
    <row r="164" spans="6:18" ht="13.5">
      <c r="F164">
        <f>IF(E164="",0,VLOOKUP(E164,$T$2:$X$101,5,0))</f>
        <v>0</v>
      </c>
      <c r="G164">
        <f>IF(E164="","",VLOOKUP(E164,$T$2:$X$101,3,0))</f>
      </c>
      <c r="H164">
        <f>IF(E164="","",VLOOKUP(E164,$T$2:$X$101,4,0))</f>
      </c>
      <c r="J164">
        <f>IF(I164=1,"",IF(I164=2,"ダブル",IF(I164=3,"トリプル",IF(I164=4,"クワドロプル",""))))</f>
      </c>
      <c r="L164">
        <f>IF(K164="",0,VLOOKUP(K164,$T$2:$X$101,5,0))</f>
        <v>0</v>
      </c>
      <c r="M164">
        <f>IF(K164="","",VLOOKUP(K164,$T$2:$X$101,3,0))</f>
      </c>
      <c r="N164">
        <f>IF(K164="","",VLOOKUP(K164,$T$2:$X$101,4,0))</f>
      </c>
      <c r="P164">
        <f>IF(O164=1,"",IF(O164=2,"ダブル",IF(O164=3,"トリプル",IF(O164=4,"クワドロプル",""))))</f>
      </c>
      <c r="Q164" t="str">
        <f>"+"&amp;C164&amp;J164&amp;G164&amp;P164&amp;M164&amp;B164&amp;H164</f>
        <v>+</v>
      </c>
      <c r="R164" s="1">
        <f>D164+F164*I164+L164*O164</f>
        <v>0</v>
      </c>
    </row>
    <row r="165" spans="6:18" ht="13.5">
      <c r="F165">
        <f>IF(E165="",0,VLOOKUP(E165,$T$2:$X$101,5,0))</f>
        <v>0</v>
      </c>
      <c r="G165">
        <f>IF(E165="","",VLOOKUP(E165,$T$2:$X$101,3,0))</f>
      </c>
      <c r="H165">
        <f>IF(E165="","",VLOOKUP(E165,$T$2:$X$101,4,0))</f>
      </c>
      <c r="J165">
        <f>IF(I165=1,"",IF(I165=2,"ダブル",IF(I165=3,"トリプル",IF(I165=4,"クワドロプル",""))))</f>
      </c>
      <c r="L165">
        <f>IF(K165="",0,VLOOKUP(K165,$T$2:$X$101,5,0))</f>
        <v>0</v>
      </c>
      <c r="M165">
        <f>IF(K165="","",VLOOKUP(K165,$T$2:$X$101,3,0))</f>
      </c>
      <c r="N165">
        <f>IF(K165="","",VLOOKUP(K165,$T$2:$X$101,4,0))</f>
      </c>
      <c r="P165">
        <f>IF(O165=1,"",IF(O165=2,"ダブル",IF(O165=3,"トリプル",IF(O165=4,"クワドロプル",""))))</f>
      </c>
      <c r="Q165" t="str">
        <f>"+"&amp;C165&amp;J165&amp;G165&amp;P165&amp;M165&amp;B165&amp;H165</f>
        <v>+</v>
      </c>
      <c r="R165" s="1">
        <f>D165+F165*I165+L165*O165</f>
        <v>0</v>
      </c>
    </row>
    <row r="166" spans="6:18" ht="13.5">
      <c r="F166">
        <f>IF(E166="",0,VLOOKUP(E166,$T$2:$X$101,5,0))</f>
        <v>0</v>
      </c>
      <c r="G166">
        <f>IF(E166="","",VLOOKUP(E166,$T$2:$X$101,3,0))</f>
      </c>
      <c r="H166">
        <f>IF(E166="","",VLOOKUP(E166,$T$2:$X$101,4,0))</f>
      </c>
      <c r="J166">
        <f>IF(I166=1,"",IF(I166=2,"ダブル",IF(I166=3,"トリプル",IF(I166=4,"クワドロプル",""))))</f>
      </c>
      <c r="L166">
        <f>IF(K166="",0,VLOOKUP(K166,$T$2:$X$101,5,0))</f>
        <v>0</v>
      </c>
      <c r="M166">
        <f>IF(K166="","",VLOOKUP(K166,$T$2:$X$101,3,0))</f>
      </c>
      <c r="N166">
        <f>IF(K166="","",VLOOKUP(K166,$T$2:$X$101,4,0))</f>
      </c>
      <c r="P166">
        <f>IF(O166=1,"",IF(O166=2,"ダブル",IF(O166=3,"トリプル",IF(O166=4,"クワドロプル",""))))</f>
      </c>
      <c r="Q166" t="str">
        <f>"+"&amp;C166&amp;J166&amp;G166&amp;P166&amp;M166&amp;B166&amp;H166</f>
        <v>+</v>
      </c>
      <c r="R166" s="1">
        <f>D166+F166*I166+L166*O166</f>
        <v>0</v>
      </c>
    </row>
    <row r="167" spans="6:18" ht="13.5">
      <c r="F167">
        <f>IF(E167="",0,VLOOKUP(E167,$T$2:$X$101,5,0))</f>
        <v>0</v>
      </c>
      <c r="G167">
        <f>IF(E167="","",VLOOKUP(E167,$T$2:$X$101,3,0))</f>
      </c>
      <c r="H167">
        <f>IF(E167="","",VLOOKUP(E167,$T$2:$X$101,4,0))</f>
      </c>
      <c r="J167">
        <f>IF(I167=1,"",IF(I167=2,"ダブル",IF(I167=3,"トリプル",IF(I167=4,"クワドロプル",""))))</f>
      </c>
      <c r="L167">
        <f>IF(K167="",0,VLOOKUP(K167,$T$2:$X$101,5,0))</f>
        <v>0</v>
      </c>
      <c r="M167">
        <f>IF(K167="","",VLOOKUP(K167,$T$2:$X$101,3,0))</f>
      </c>
      <c r="N167">
        <f>IF(K167="","",VLOOKUP(K167,$T$2:$X$101,4,0))</f>
      </c>
      <c r="P167">
        <f>IF(O167=1,"",IF(O167=2,"ダブル",IF(O167=3,"トリプル",IF(O167=4,"クワドロプル",""))))</f>
      </c>
      <c r="Q167" t="str">
        <f>"+"&amp;C167&amp;J167&amp;G167&amp;P167&amp;M167&amp;B167&amp;H167</f>
        <v>+</v>
      </c>
      <c r="R167" s="1">
        <f>D167+F167*I167+L167*O167</f>
        <v>0</v>
      </c>
    </row>
    <row r="168" spans="6:18" ht="13.5">
      <c r="F168">
        <f>IF(E168="",0,VLOOKUP(E168,$T$2:$X$101,5,0))</f>
        <v>0</v>
      </c>
      <c r="G168">
        <f>IF(E168="","",VLOOKUP(E168,$T$2:$X$101,3,0))</f>
      </c>
      <c r="H168">
        <f>IF(E168="","",VLOOKUP(E168,$T$2:$X$101,4,0))</f>
      </c>
      <c r="J168">
        <f>IF(I168=1,"",IF(I168=2,"ダブル",IF(I168=3,"トリプル",IF(I168=4,"クワドロプル",""))))</f>
      </c>
      <c r="L168">
        <f>IF(K168="",0,VLOOKUP(K168,$T$2:$X$101,5,0))</f>
        <v>0</v>
      </c>
      <c r="M168">
        <f>IF(K168="","",VLOOKUP(K168,$T$2:$X$101,3,0))</f>
      </c>
      <c r="N168">
        <f>IF(K168="","",VLOOKUP(K168,$T$2:$X$101,4,0))</f>
      </c>
      <c r="P168">
        <f>IF(O168=1,"",IF(O168=2,"ダブル",IF(O168=3,"トリプル",IF(O168=4,"クワドロプル",""))))</f>
      </c>
      <c r="Q168" t="str">
        <f>"+"&amp;C168&amp;J168&amp;G168&amp;P168&amp;M168&amp;B168&amp;H168</f>
        <v>+</v>
      </c>
      <c r="R168" s="1">
        <f>D168+F168*I168+L168*O168</f>
        <v>0</v>
      </c>
    </row>
    <row r="169" spans="6:18" ht="13.5">
      <c r="F169">
        <f>IF(E169="",0,VLOOKUP(E169,$T$2:$X$101,5,0))</f>
        <v>0</v>
      </c>
      <c r="G169">
        <f>IF(E169="","",VLOOKUP(E169,$T$2:$X$101,3,0))</f>
      </c>
      <c r="H169">
        <f>IF(E169="","",VLOOKUP(E169,$T$2:$X$101,4,0))</f>
      </c>
      <c r="J169">
        <f>IF(I169=1,"",IF(I169=2,"ダブル",IF(I169=3,"トリプル",IF(I169=4,"クワドロプル",""))))</f>
      </c>
      <c r="L169">
        <f>IF(K169="",0,VLOOKUP(K169,$T$2:$X$101,5,0))</f>
        <v>0</v>
      </c>
      <c r="M169">
        <f>IF(K169="","",VLOOKUP(K169,$T$2:$X$101,3,0))</f>
      </c>
      <c r="N169">
        <f>IF(K169="","",VLOOKUP(K169,$T$2:$X$101,4,0))</f>
      </c>
      <c r="P169">
        <f>IF(O169=1,"",IF(O169=2,"ダブル",IF(O169=3,"トリプル",IF(O169=4,"クワドロプル",""))))</f>
      </c>
      <c r="Q169" t="str">
        <f>"+"&amp;C169&amp;J169&amp;G169&amp;P169&amp;M169&amp;B169&amp;H169</f>
        <v>+</v>
      </c>
      <c r="R169" s="1">
        <f>D169+F169*I169+L169*O169</f>
        <v>0</v>
      </c>
    </row>
    <row r="170" spans="6:18" ht="13.5">
      <c r="F170">
        <f>IF(E170="",0,VLOOKUP(E170,$T$2:$X$101,5,0))</f>
        <v>0</v>
      </c>
      <c r="G170">
        <f>IF(E170="","",VLOOKUP(E170,$T$2:$X$101,3,0))</f>
      </c>
      <c r="H170">
        <f>IF(E170="","",VLOOKUP(E170,$T$2:$X$101,4,0))</f>
      </c>
      <c r="J170">
        <f>IF(I170=1,"",IF(I170=2,"ダブル",IF(I170=3,"トリプル",IF(I170=4,"クワドロプル",""))))</f>
      </c>
      <c r="L170">
        <f>IF(K170="",0,VLOOKUP(K170,$T$2:$X$101,5,0))</f>
        <v>0</v>
      </c>
      <c r="M170">
        <f>IF(K170="","",VLOOKUP(K170,$T$2:$X$101,3,0))</f>
      </c>
      <c r="N170">
        <f>IF(K170="","",VLOOKUP(K170,$T$2:$X$101,4,0))</f>
      </c>
      <c r="P170">
        <f>IF(O170=1,"",IF(O170=2,"ダブル",IF(O170=3,"トリプル",IF(O170=4,"クワドロプル",""))))</f>
      </c>
      <c r="Q170" t="str">
        <f>"+"&amp;C170&amp;J170&amp;G170&amp;P170&amp;M170&amp;B170&amp;H170</f>
        <v>+</v>
      </c>
      <c r="R170" s="1">
        <f>D170+F170*I170+L170*O170</f>
        <v>0</v>
      </c>
    </row>
    <row r="171" spans="6:18" ht="13.5">
      <c r="F171">
        <f>IF(E171="",0,VLOOKUP(E171,$T$2:$X$101,5,0))</f>
        <v>0</v>
      </c>
      <c r="G171">
        <f>IF(E171="","",VLOOKUP(E171,$T$2:$X$101,3,0))</f>
      </c>
      <c r="H171">
        <f>IF(E171="","",VLOOKUP(E171,$T$2:$X$101,4,0))</f>
      </c>
      <c r="J171">
        <f>IF(I171=1,"",IF(I171=2,"ダブル",IF(I171=3,"トリプル",IF(I171=4,"クワドロプル",""))))</f>
      </c>
      <c r="L171">
        <f>IF(K171="",0,VLOOKUP(K171,$T$2:$X$101,5,0))</f>
        <v>0</v>
      </c>
      <c r="M171">
        <f>IF(K171="","",VLOOKUP(K171,$T$2:$X$101,3,0))</f>
      </c>
      <c r="N171">
        <f>IF(K171="","",VLOOKUP(K171,$T$2:$X$101,4,0))</f>
      </c>
      <c r="P171">
        <f>IF(O171=1,"",IF(O171=2,"ダブル",IF(O171=3,"トリプル",IF(O171=4,"クワドロプル",""))))</f>
      </c>
      <c r="Q171" t="str">
        <f>"+"&amp;C171&amp;J171&amp;G171&amp;P171&amp;M171&amp;B171&amp;H171</f>
        <v>+</v>
      </c>
      <c r="R171" s="1">
        <f>D171+F171*I171+L171*O171</f>
        <v>0</v>
      </c>
    </row>
    <row r="172" spans="6:18" ht="13.5">
      <c r="F172">
        <f>IF(E172="",0,VLOOKUP(E172,$T$2:$X$101,5,0))</f>
        <v>0</v>
      </c>
      <c r="G172">
        <f>IF(E172="","",VLOOKUP(E172,$T$2:$X$101,3,0))</f>
      </c>
      <c r="H172">
        <f>IF(E172="","",VLOOKUP(E172,$T$2:$X$101,4,0))</f>
      </c>
      <c r="J172">
        <f>IF(I172=1,"",IF(I172=2,"ダブル",IF(I172=3,"トリプル",IF(I172=4,"クワドロプル",""))))</f>
      </c>
      <c r="L172">
        <f>IF(K172="",0,VLOOKUP(K172,$T$2:$X$101,5,0))</f>
        <v>0</v>
      </c>
      <c r="M172">
        <f>IF(K172="","",VLOOKUP(K172,$T$2:$X$101,3,0))</f>
      </c>
      <c r="N172">
        <f>IF(K172="","",VLOOKUP(K172,$T$2:$X$101,4,0))</f>
      </c>
      <c r="P172">
        <f>IF(O172=1,"",IF(O172=2,"ダブル",IF(O172=3,"トリプル",IF(O172=4,"クワドロプル",""))))</f>
      </c>
      <c r="Q172" t="str">
        <f>"+"&amp;C172&amp;J172&amp;G172&amp;P172&amp;M172&amp;B172&amp;H172</f>
        <v>+</v>
      </c>
      <c r="R172" s="1">
        <f>D172+F172*I172+L172*O172</f>
        <v>0</v>
      </c>
    </row>
    <row r="173" spans="6:18" ht="13.5">
      <c r="F173">
        <f>IF(E173="",0,VLOOKUP(E173,$T$2:$X$101,5,0))</f>
        <v>0</v>
      </c>
      <c r="G173">
        <f>IF(E173="","",VLOOKUP(E173,$T$2:$X$101,3,0))</f>
      </c>
      <c r="H173">
        <f>IF(E173="","",VLOOKUP(E173,$T$2:$X$101,4,0))</f>
      </c>
      <c r="J173">
        <f>IF(I173=1,"",IF(I173=2,"ダブル",IF(I173=3,"トリプル",IF(I173=4,"クワドロプル",""))))</f>
      </c>
      <c r="L173">
        <f>IF(K173="",0,VLOOKUP(K173,$T$2:$X$101,5,0))</f>
        <v>0</v>
      </c>
      <c r="M173">
        <f>IF(K173="","",VLOOKUP(K173,$T$2:$X$101,3,0))</f>
      </c>
      <c r="N173">
        <f>IF(K173="","",VLOOKUP(K173,$T$2:$X$101,4,0))</f>
      </c>
      <c r="P173">
        <f>IF(O173=1,"",IF(O173=2,"ダブル",IF(O173=3,"トリプル",IF(O173=4,"クワドロプル",""))))</f>
      </c>
      <c r="Q173" t="str">
        <f>"+"&amp;C173&amp;J173&amp;G173&amp;P173&amp;M173&amp;B173&amp;H173</f>
        <v>+</v>
      </c>
      <c r="R173" s="1">
        <f>D173+F173*I173+L173*O173</f>
        <v>0</v>
      </c>
    </row>
    <row r="174" spans="6:18" ht="13.5">
      <c r="F174">
        <f>IF(E174="",0,VLOOKUP(E174,$T$2:$X$101,5,0))</f>
        <v>0</v>
      </c>
      <c r="G174">
        <f>IF(E174="","",VLOOKUP(E174,$T$2:$X$101,3,0))</f>
      </c>
      <c r="H174">
        <f>IF(E174="","",VLOOKUP(E174,$T$2:$X$101,4,0))</f>
      </c>
      <c r="J174">
        <f>IF(I174=1,"",IF(I174=2,"ダブル",IF(I174=3,"トリプル",IF(I174=4,"クワドロプル",""))))</f>
      </c>
      <c r="L174">
        <f>IF(K174="",0,VLOOKUP(K174,$T$2:$X$101,5,0))</f>
        <v>0</v>
      </c>
      <c r="M174">
        <f>IF(K174="","",VLOOKUP(K174,$T$2:$X$101,3,0))</f>
      </c>
      <c r="N174">
        <f>IF(K174="","",VLOOKUP(K174,$T$2:$X$101,4,0))</f>
      </c>
      <c r="P174">
        <f>IF(O174=1,"",IF(O174=2,"ダブル",IF(O174=3,"トリプル",IF(O174=4,"クワドロプル",""))))</f>
      </c>
      <c r="Q174" t="str">
        <f>"+"&amp;C174&amp;J174&amp;G174&amp;P174&amp;M174&amp;B174&amp;H174</f>
        <v>+</v>
      </c>
      <c r="R174" s="1">
        <f>D174+F174*I174+L174*O174</f>
        <v>0</v>
      </c>
    </row>
    <row r="175" spans="6:18" ht="13.5">
      <c r="F175">
        <f>IF(E175="",0,VLOOKUP(E175,$T$2:$X$101,5,0))</f>
        <v>0</v>
      </c>
      <c r="G175">
        <f>IF(E175="","",VLOOKUP(E175,$T$2:$X$101,3,0))</f>
      </c>
      <c r="H175">
        <f>IF(E175="","",VLOOKUP(E175,$T$2:$X$101,4,0))</f>
      </c>
      <c r="J175">
        <f>IF(I175=1,"",IF(I175=2,"ダブル",IF(I175=3,"トリプル",IF(I175=4,"クワドロプル",""))))</f>
      </c>
      <c r="L175">
        <f>IF(K175="",0,VLOOKUP(K175,$T$2:$X$101,5,0))</f>
        <v>0</v>
      </c>
      <c r="M175">
        <f>IF(K175="","",VLOOKUP(K175,$T$2:$X$101,3,0))</f>
      </c>
      <c r="N175">
        <f>IF(K175="","",VLOOKUP(K175,$T$2:$X$101,4,0))</f>
      </c>
      <c r="P175">
        <f>IF(O175=1,"",IF(O175=2,"ダブル",IF(O175=3,"トリプル",IF(O175=4,"クワドロプル",""))))</f>
      </c>
      <c r="Q175" t="str">
        <f>"+"&amp;C175&amp;J175&amp;G175&amp;P175&amp;M175&amp;B175&amp;H175</f>
        <v>+</v>
      </c>
      <c r="R175" s="1">
        <f>D175+F175*I175+L175*O175</f>
        <v>0</v>
      </c>
    </row>
    <row r="176" spans="6:18" ht="13.5">
      <c r="F176">
        <f>IF(E176="",0,VLOOKUP(E176,$T$2:$X$101,5,0))</f>
        <v>0</v>
      </c>
      <c r="G176">
        <f>IF(E176="","",VLOOKUP(E176,$T$2:$X$101,3,0))</f>
      </c>
      <c r="H176">
        <f>IF(E176="","",VLOOKUP(E176,$T$2:$X$101,4,0))</f>
      </c>
      <c r="J176">
        <f>IF(I176=1,"",IF(I176=2,"ダブル",IF(I176=3,"トリプル",IF(I176=4,"クワドロプル",""))))</f>
      </c>
      <c r="L176">
        <f>IF(K176="",0,VLOOKUP(K176,$T$2:$X$101,5,0))</f>
        <v>0</v>
      </c>
      <c r="M176">
        <f>IF(K176="","",VLOOKUP(K176,$T$2:$X$101,3,0))</f>
      </c>
      <c r="N176">
        <f>IF(K176="","",VLOOKUP(K176,$T$2:$X$101,4,0))</f>
      </c>
      <c r="P176">
        <f>IF(O176=1,"",IF(O176=2,"ダブル",IF(O176=3,"トリプル",IF(O176=4,"クワドロプル",""))))</f>
      </c>
      <c r="Q176" t="str">
        <f>"+"&amp;C176&amp;J176&amp;G176&amp;P176&amp;M176&amp;B176&amp;H176</f>
        <v>+</v>
      </c>
      <c r="R176" s="1">
        <f>D176+F176*I176+L176*O176</f>
        <v>0</v>
      </c>
    </row>
    <row r="177" spans="6:18" ht="13.5">
      <c r="F177">
        <f>IF(E177="",0,VLOOKUP(E177,$T$2:$X$101,5,0))</f>
        <v>0</v>
      </c>
      <c r="G177">
        <f>IF(E177="","",VLOOKUP(E177,$T$2:$X$101,3,0))</f>
      </c>
      <c r="H177">
        <f>IF(E177="","",VLOOKUP(E177,$T$2:$X$101,4,0))</f>
      </c>
      <c r="J177">
        <f>IF(I177=1,"",IF(I177=2,"ダブル",IF(I177=3,"トリプル",IF(I177=4,"クワドロプル",""))))</f>
      </c>
      <c r="L177">
        <f>IF(K177="",0,VLOOKUP(K177,$T$2:$X$101,5,0))</f>
        <v>0</v>
      </c>
      <c r="M177">
        <f>IF(K177="","",VLOOKUP(K177,$T$2:$X$101,3,0))</f>
      </c>
      <c r="N177">
        <f>IF(K177="","",VLOOKUP(K177,$T$2:$X$101,4,0))</f>
      </c>
      <c r="P177">
        <f>IF(O177=1,"",IF(O177=2,"ダブル",IF(O177=3,"トリプル",IF(O177=4,"クワドロプル",""))))</f>
      </c>
      <c r="Q177" t="str">
        <f>"+"&amp;C177&amp;J177&amp;G177&amp;P177&amp;M177&amp;B177&amp;H177</f>
        <v>+</v>
      </c>
      <c r="R177" s="1">
        <f>D177+F177*I177+L177*O177</f>
        <v>0</v>
      </c>
    </row>
    <row r="178" spans="6:18" ht="13.5">
      <c r="F178">
        <f>IF(E178="",0,VLOOKUP(E178,$T$2:$X$101,5,0))</f>
        <v>0</v>
      </c>
      <c r="G178">
        <f>IF(E178="","",VLOOKUP(E178,$T$2:$X$101,3,0))</f>
      </c>
      <c r="H178">
        <f>IF(E178="","",VLOOKUP(E178,$T$2:$X$101,4,0))</f>
      </c>
      <c r="J178">
        <f>IF(I178=1,"",IF(I178=2,"ダブル",IF(I178=3,"トリプル",IF(I178=4,"クワドロプル",""))))</f>
      </c>
      <c r="L178">
        <f>IF(K178="",0,VLOOKUP(K178,$T$2:$X$101,5,0))</f>
        <v>0</v>
      </c>
      <c r="M178">
        <f>IF(K178="","",VLOOKUP(K178,$T$2:$X$101,3,0))</f>
      </c>
      <c r="N178">
        <f>IF(K178="","",VLOOKUP(K178,$T$2:$X$101,4,0))</f>
      </c>
      <c r="P178">
        <f>IF(O178=1,"",IF(O178=2,"ダブル",IF(O178=3,"トリプル",IF(O178=4,"クワドロプル",""))))</f>
      </c>
      <c r="Q178" t="str">
        <f>"+"&amp;C178&amp;J178&amp;G178&amp;P178&amp;M178&amp;B178&amp;H178</f>
        <v>+</v>
      </c>
      <c r="R178" s="1">
        <f>D178+F178*I178+L178*O178</f>
        <v>0</v>
      </c>
    </row>
    <row r="179" spans="6:18" ht="13.5">
      <c r="F179">
        <f>IF(E179="",0,VLOOKUP(E179,$T$2:$X$101,5,0))</f>
        <v>0</v>
      </c>
      <c r="G179">
        <f>IF(E179="","",VLOOKUP(E179,$T$2:$X$101,3,0))</f>
      </c>
      <c r="H179">
        <f>IF(E179="","",VLOOKUP(E179,$T$2:$X$101,4,0))</f>
      </c>
      <c r="J179">
        <f>IF(I179=1,"",IF(I179=2,"ダブル",IF(I179=3,"トリプル",IF(I179=4,"クワドロプル",""))))</f>
      </c>
      <c r="L179">
        <f>IF(K179="",0,VLOOKUP(K179,$T$2:$X$101,5,0))</f>
        <v>0</v>
      </c>
      <c r="M179">
        <f>IF(K179="","",VLOOKUP(K179,$T$2:$X$101,3,0))</f>
      </c>
      <c r="N179">
        <f>IF(K179="","",VLOOKUP(K179,$T$2:$X$101,4,0))</f>
      </c>
      <c r="P179">
        <f>IF(O179=1,"",IF(O179=2,"ダブル",IF(O179=3,"トリプル",IF(O179=4,"クワドロプル",""))))</f>
      </c>
      <c r="Q179" t="str">
        <f>"+"&amp;C179&amp;J179&amp;G179&amp;P179&amp;M179&amp;B179&amp;H179</f>
        <v>+</v>
      </c>
      <c r="R179" s="1">
        <f>D179+F179*I179+L179*O179</f>
        <v>0</v>
      </c>
    </row>
    <row r="180" spans="6:18" ht="13.5">
      <c r="F180">
        <f>IF(E180="",0,VLOOKUP(E180,$T$2:$X$101,5,0))</f>
        <v>0</v>
      </c>
      <c r="G180">
        <f>IF(E180="","",VLOOKUP(E180,$T$2:$X$101,3,0))</f>
      </c>
      <c r="H180">
        <f>IF(E180="","",VLOOKUP(E180,$T$2:$X$101,4,0))</f>
      </c>
      <c r="J180">
        <f>IF(I180=1,"",IF(I180=2,"ダブル",IF(I180=3,"トリプル",IF(I180=4,"クワドロプル",""))))</f>
      </c>
      <c r="L180">
        <f>IF(K180="",0,VLOOKUP(K180,$T$2:$X$101,5,0))</f>
        <v>0</v>
      </c>
      <c r="M180">
        <f>IF(K180="","",VLOOKUP(K180,$T$2:$X$101,3,0))</f>
      </c>
      <c r="N180">
        <f>IF(K180="","",VLOOKUP(K180,$T$2:$X$101,4,0))</f>
      </c>
      <c r="P180">
        <f>IF(O180=1,"",IF(O180=2,"ダブル",IF(O180=3,"トリプル",IF(O180=4,"クワドロプル",""))))</f>
      </c>
      <c r="Q180" t="str">
        <f>"+"&amp;C180&amp;J180&amp;G180&amp;P180&amp;M180&amp;B180&amp;H180</f>
        <v>+</v>
      </c>
      <c r="R180" s="1">
        <f>D180+F180*I180+L180*O180</f>
        <v>0</v>
      </c>
    </row>
    <row r="181" spans="6:18" ht="13.5">
      <c r="F181">
        <f>IF(E181="",0,VLOOKUP(E181,$T$2:$X$101,5,0))</f>
        <v>0</v>
      </c>
      <c r="G181">
        <f>IF(E181="","",VLOOKUP(E181,$T$2:$X$101,3,0))</f>
      </c>
      <c r="H181">
        <f>IF(E181="","",VLOOKUP(E181,$T$2:$X$101,4,0))</f>
      </c>
      <c r="J181">
        <f>IF(I181=1,"",IF(I181=2,"ダブル",IF(I181=3,"トリプル",IF(I181=4,"クワドロプル",""))))</f>
      </c>
      <c r="L181">
        <f>IF(K181="",0,VLOOKUP(K181,$T$2:$X$101,5,0))</f>
        <v>0</v>
      </c>
      <c r="M181">
        <f>IF(K181="","",VLOOKUP(K181,$T$2:$X$101,3,0))</f>
      </c>
      <c r="N181">
        <f>IF(K181="","",VLOOKUP(K181,$T$2:$X$101,4,0))</f>
      </c>
      <c r="P181">
        <f>IF(O181=1,"",IF(O181=2,"ダブル",IF(O181=3,"トリプル",IF(O181=4,"クワドロプル",""))))</f>
      </c>
      <c r="Q181" t="str">
        <f>"+"&amp;C181&amp;J181&amp;G181&amp;P181&amp;M181&amp;B181&amp;H181</f>
        <v>+</v>
      </c>
      <c r="R181" s="1">
        <f>D181+F181*I181+L181*O181</f>
        <v>0</v>
      </c>
    </row>
    <row r="182" spans="6:18" ht="13.5">
      <c r="F182">
        <f>IF(E182="",0,VLOOKUP(E182,$T$2:$X$101,5,0))</f>
        <v>0</v>
      </c>
      <c r="G182">
        <f>IF(E182="","",VLOOKUP(E182,$T$2:$X$101,3,0))</f>
      </c>
      <c r="H182">
        <f>IF(E182="","",VLOOKUP(E182,$T$2:$X$101,4,0))</f>
      </c>
      <c r="J182">
        <f>IF(I182=1,"",IF(I182=2,"ダブル",IF(I182=3,"トリプル",IF(I182=4,"クワドロプル",""))))</f>
      </c>
      <c r="L182">
        <f>IF(K182="",0,VLOOKUP(K182,$T$2:$X$101,5,0))</f>
        <v>0</v>
      </c>
      <c r="M182">
        <f>IF(K182="","",VLOOKUP(K182,$T$2:$X$101,3,0))</f>
      </c>
      <c r="N182">
        <f>IF(K182="","",VLOOKUP(K182,$T$2:$X$101,4,0))</f>
      </c>
      <c r="P182">
        <f>IF(O182=1,"",IF(O182=2,"ダブル",IF(O182=3,"トリプル",IF(O182=4,"クワドロプル",""))))</f>
      </c>
      <c r="Q182" t="str">
        <f>"+"&amp;C182&amp;J182&amp;G182&amp;P182&amp;M182&amp;B182&amp;H182</f>
        <v>+</v>
      </c>
      <c r="R182" s="1">
        <f>D182+F182*I182+L182*O182</f>
        <v>0</v>
      </c>
    </row>
    <row r="183" spans="6:18" ht="13.5">
      <c r="F183">
        <f>IF(E183="",0,VLOOKUP(E183,$T$2:$X$101,5,0))</f>
        <v>0</v>
      </c>
      <c r="G183">
        <f>IF(E183="","",VLOOKUP(E183,$T$2:$X$101,3,0))</f>
      </c>
      <c r="H183">
        <f>IF(E183="","",VLOOKUP(E183,$T$2:$X$101,4,0))</f>
      </c>
      <c r="J183">
        <f>IF(I183=1,"",IF(I183=2,"ダブル",IF(I183=3,"トリプル",IF(I183=4,"クワドロプル",""))))</f>
      </c>
      <c r="L183">
        <f>IF(K183="",0,VLOOKUP(K183,$T$2:$X$101,5,0))</f>
        <v>0</v>
      </c>
      <c r="M183">
        <f>IF(K183="","",VLOOKUP(K183,$T$2:$X$101,3,0))</f>
      </c>
      <c r="N183">
        <f>IF(K183="","",VLOOKUP(K183,$T$2:$X$101,4,0))</f>
      </c>
      <c r="P183">
        <f>IF(O183=1,"",IF(O183=2,"ダブル",IF(O183=3,"トリプル",IF(O183=4,"クワドロプル",""))))</f>
      </c>
      <c r="Q183" t="str">
        <f>"+"&amp;C183&amp;J183&amp;G183&amp;P183&amp;M183&amp;B183&amp;H183</f>
        <v>+</v>
      </c>
      <c r="R183" s="1">
        <f>D183+F183*I183+L183*O183</f>
        <v>0</v>
      </c>
    </row>
    <row r="184" spans="6:18" ht="13.5">
      <c r="F184">
        <f>IF(E184="",0,VLOOKUP(E184,$T$2:$X$101,5,0))</f>
        <v>0</v>
      </c>
      <c r="G184">
        <f>IF(E184="","",VLOOKUP(E184,$T$2:$X$101,3,0))</f>
      </c>
      <c r="H184">
        <f>IF(E184="","",VLOOKUP(E184,$T$2:$X$101,4,0))</f>
      </c>
      <c r="J184">
        <f>IF(I184=1,"",IF(I184=2,"ダブル",IF(I184=3,"トリプル",IF(I184=4,"クワドロプル",""))))</f>
      </c>
      <c r="L184">
        <f>IF(K184="",0,VLOOKUP(K184,$T$2:$X$101,5,0))</f>
        <v>0</v>
      </c>
      <c r="M184">
        <f>IF(K184="","",VLOOKUP(K184,$T$2:$X$101,3,0))</f>
      </c>
      <c r="N184">
        <f>IF(K184="","",VLOOKUP(K184,$T$2:$X$101,4,0))</f>
      </c>
      <c r="P184">
        <f>IF(O184=1,"",IF(O184=2,"ダブル",IF(O184=3,"トリプル",IF(O184=4,"クワドロプル",""))))</f>
      </c>
      <c r="Q184" t="str">
        <f>"+"&amp;C184&amp;J184&amp;G184&amp;P184&amp;M184&amp;B184&amp;H184</f>
        <v>+</v>
      </c>
      <c r="R184" s="1">
        <f>D184+F184*I184+L184*O184</f>
        <v>0</v>
      </c>
    </row>
    <row r="185" spans="6:18" ht="13.5">
      <c r="F185">
        <f>IF(E185="",0,VLOOKUP(E185,$T$2:$X$101,5,0))</f>
        <v>0</v>
      </c>
      <c r="G185">
        <f>IF(E185="","",VLOOKUP(E185,$T$2:$X$101,3,0))</f>
      </c>
      <c r="H185">
        <f>IF(E185="","",VLOOKUP(E185,$T$2:$X$101,4,0))</f>
      </c>
      <c r="J185">
        <f>IF(I185=1,"",IF(I185=2,"ダブル",IF(I185=3,"トリプル",IF(I185=4,"クワドロプル",""))))</f>
      </c>
      <c r="L185">
        <f>IF(K185="",0,VLOOKUP(K185,$T$2:$X$101,5,0))</f>
        <v>0</v>
      </c>
      <c r="M185">
        <f>IF(K185="","",VLOOKUP(K185,$T$2:$X$101,3,0))</f>
      </c>
      <c r="N185">
        <f>IF(K185="","",VLOOKUP(K185,$T$2:$X$101,4,0))</f>
      </c>
      <c r="P185">
        <f>IF(O185=1,"",IF(O185=2,"ダブル",IF(O185=3,"トリプル",IF(O185=4,"クワドロプル",""))))</f>
      </c>
      <c r="Q185" t="str">
        <f>"+"&amp;C185&amp;J185&amp;G185&amp;P185&amp;M185&amp;B185&amp;H185</f>
        <v>+</v>
      </c>
      <c r="R185" s="1">
        <f>D185+F185*I185+L185*O185</f>
        <v>0</v>
      </c>
    </row>
    <row r="186" spans="6:18" ht="13.5">
      <c r="F186">
        <f>IF(E186="",0,VLOOKUP(E186,$T$2:$X$101,5,0))</f>
        <v>0</v>
      </c>
      <c r="G186">
        <f>IF(E186="","",VLOOKUP(E186,$T$2:$X$101,3,0))</f>
      </c>
      <c r="H186">
        <f>IF(E186="","",VLOOKUP(E186,$T$2:$X$101,4,0))</f>
      </c>
      <c r="J186">
        <f>IF(I186=1,"",IF(I186=2,"ダブル",IF(I186=3,"トリプル",IF(I186=4,"クワドロプル",""))))</f>
      </c>
      <c r="L186">
        <f>IF(K186="",0,VLOOKUP(K186,$T$2:$X$101,5,0))</f>
        <v>0</v>
      </c>
      <c r="M186">
        <f>IF(K186="","",VLOOKUP(K186,$T$2:$X$101,3,0))</f>
      </c>
      <c r="N186">
        <f>IF(K186="","",VLOOKUP(K186,$T$2:$X$101,4,0))</f>
      </c>
      <c r="P186">
        <f>IF(O186=1,"",IF(O186=2,"ダブル",IF(O186=3,"トリプル",IF(O186=4,"クワドロプル",""))))</f>
      </c>
      <c r="Q186" t="str">
        <f>"+"&amp;C186&amp;J186&amp;G186&amp;P186&amp;M186&amp;B186&amp;H186</f>
        <v>+</v>
      </c>
      <c r="R186" s="1">
        <f>D186+F186*I186+L186*O186</f>
        <v>0</v>
      </c>
    </row>
    <row r="187" spans="6:18" ht="13.5">
      <c r="F187">
        <f>IF(E187="",0,VLOOKUP(E187,$T$2:$X$101,5,0))</f>
        <v>0</v>
      </c>
      <c r="G187">
        <f>IF(E187="","",VLOOKUP(E187,$T$2:$X$101,3,0))</f>
      </c>
      <c r="H187">
        <f>IF(E187="","",VLOOKUP(E187,$T$2:$X$101,4,0))</f>
      </c>
      <c r="J187">
        <f>IF(I187=1,"",IF(I187=2,"ダブル",IF(I187=3,"トリプル",IF(I187=4,"クワドロプル",""))))</f>
      </c>
      <c r="L187">
        <f>IF(K187="",0,VLOOKUP(K187,$T$2:$X$101,5,0))</f>
        <v>0</v>
      </c>
      <c r="M187">
        <f>IF(K187="","",VLOOKUP(K187,$T$2:$X$101,3,0))</f>
      </c>
      <c r="N187">
        <f>IF(K187="","",VLOOKUP(K187,$T$2:$X$101,4,0))</f>
      </c>
      <c r="P187">
        <f>IF(O187=1,"",IF(O187=2,"ダブル",IF(O187=3,"トリプル",IF(O187=4,"クワドロプル",""))))</f>
      </c>
      <c r="Q187" t="str">
        <f>"+"&amp;C187&amp;J187&amp;G187&amp;P187&amp;M187&amp;B187&amp;H187</f>
        <v>+</v>
      </c>
      <c r="R187" s="1">
        <f>D187+F187*I187+L187*O187</f>
        <v>0</v>
      </c>
    </row>
    <row r="188" spans="6:18" ht="13.5">
      <c r="F188">
        <f>IF(E188="",0,VLOOKUP(E188,$T$2:$X$101,5,0))</f>
        <v>0</v>
      </c>
      <c r="G188">
        <f>IF(E188="","",VLOOKUP(E188,$T$2:$X$101,3,0))</f>
      </c>
      <c r="H188">
        <f>IF(E188="","",VLOOKUP(E188,$T$2:$X$101,4,0))</f>
      </c>
      <c r="J188">
        <f>IF(I188=1,"",IF(I188=2,"ダブル",IF(I188=3,"トリプル",IF(I188=4,"クワドロプル",""))))</f>
      </c>
      <c r="L188">
        <f>IF(K188="",0,VLOOKUP(K188,$T$2:$X$101,5,0))</f>
        <v>0</v>
      </c>
      <c r="M188">
        <f>IF(K188="","",VLOOKUP(K188,$T$2:$X$101,3,0))</f>
      </c>
      <c r="N188">
        <f>IF(K188="","",VLOOKUP(K188,$T$2:$X$101,4,0))</f>
      </c>
      <c r="P188">
        <f>IF(O188=1,"",IF(O188=2,"ダブル",IF(O188=3,"トリプル",IF(O188=4,"クワドロプル",""))))</f>
      </c>
      <c r="Q188" t="str">
        <f>"+"&amp;C188&amp;J188&amp;G188&amp;P188&amp;M188&amp;B188&amp;H188</f>
        <v>+</v>
      </c>
      <c r="R188" s="1">
        <f>D188+F188*I188+L188*O188</f>
        <v>0</v>
      </c>
    </row>
    <row r="189" spans="6:18" ht="13.5">
      <c r="F189">
        <f>IF(E189="",0,VLOOKUP(E189,$T$2:$X$101,5,0))</f>
        <v>0</v>
      </c>
      <c r="G189">
        <f>IF(E189="","",VLOOKUP(E189,$T$2:$X$101,3,0))</f>
      </c>
      <c r="H189">
        <f>IF(E189="","",VLOOKUP(E189,$T$2:$X$101,4,0))</f>
      </c>
      <c r="J189">
        <f>IF(I189=1,"",IF(I189=2,"ダブル",IF(I189=3,"トリプル",IF(I189=4,"クワドロプル",""))))</f>
      </c>
      <c r="L189">
        <f>IF(K189="",0,VLOOKUP(K189,$T$2:$X$101,5,0))</f>
        <v>0</v>
      </c>
      <c r="M189">
        <f>IF(K189="","",VLOOKUP(K189,$T$2:$X$101,3,0))</f>
      </c>
      <c r="N189">
        <f>IF(K189="","",VLOOKUP(K189,$T$2:$X$101,4,0))</f>
      </c>
      <c r="P189">
        <f>IF(O189=1,"",IF(O189=2,"ダブル",IF(O189=3,"トリプル",IF(O189=4,"クワドロプル",""))))</f>
      </c>
      <c r="Q189" t="str">
        <f>"+"&amp;C189&amp;J189&amp;G189&amp;P189&amp;M189&amp;B189&amp;H189</f>
        <v>+</v>
      </c>
      <c r="R189" s="1">
        <f>D189+F189*I189+L189*O189</f>
        <v>0</v>
      </c>
    </row>
    <row r="190" spans="6:18" ht="13.5">
      <c r="F190">
        <f>IF(E190="",0,VLOOKUP(E190,$T$2:$X$101,5,0))</f>
        <v>0</v>
      </c>
      <c r="G190">
        <f>IF(E190="","",VLOOKUP(E190,$T$2:$X$101,3,0))</f>
      </c>
      <c r="H190">
        <f>IF(E190="","",VLOOKUP(E190,$T$2:$X$101,4,0))</f>
      </c>
      <c r="J190">
        <f>IF(I190=1,"",IF(I190=2,"ダブル",IF(I190=3,"トリプル",IF(I190=4,"クワドロプル",""))))</f>
      </c>
      <c r="L190">
        <f>IF(K190="",0,VLOOKUP(K190,$T$2:$X$101,5,0))</f>
        <v>0</v>
      </c>
      <c r="M190">
        <f>IF(K190="","",VLOOKUP(K190,$T$2:$X$101,3,0))</f>
      </c>
      <c r="N190">
        <f>IF(K190="","",VLOOKUP(K190,$T$2:$X$101,4,0))</f>
      </c>
      <c r="P190">
        <f>IF(O190=1,"",IF(O190=2,"ダブル",IF(O190=3,"トリプル",IF(O190=4,"クワドロプル",""))))</f>
      </c>
      <c r="Q190" t="str">
        <f>"+"&amp;C190&amp;J190&amp;G190&amp;P190&amp;M190&amp;B190&amp;H190</f>
        <v>+</v>
      </c>
      <c r="R190" s="1">
        <f>D190+F190*I190+L190*O190</f>
        <v>0</v>
      </c>
    </row>
    <row r="191" spans="6:18" ht="13.5">
      <c r="F191">
        <f>IF(E191="",0,VLOOKUP(E191,$T$2:$X$101,5,0))</f>
        <v>0</v>
      </c>
      <c r="G191">
        <f>IF(E191="","",VLOOKUP(E191,$T$2:$X$101,3,0))</f>
      </c>
      <c r="H191">
        <f>IF(E191="","",VLOOKUP(E191,$T$2:$X$101,4,0))</f>
      </c>
      <c r="J191">
        <f>IF(I191=1,"",IF(I191=2,"ダブル",IF(I191=3,"トリプル",IF(I191=4,"クワドロプル",""))))</f>
      </c>
      <c r="L191">
        <f>IF(K191="",0,VLOOKUP(K191,$T$2:$X$101,5,0))</f>
        <v>0</v>
      </c>
      <c r="M191">
        <f>IF(K191="","",VLOOKUP(K191,$T$2:$X$101,3,0))</f>
      </c>
      <c r="N191">
        <f>IF(K191="","",VLOOKUP(K191,$T$2:$X$101,4,0))</f>
      </c>
      <c r="P191">
        <f>IF(O191=1,"",IF(O191=2,"ダブル",IF(O191=3,"トリプル",IF(O191=4,"クワドロプル",""))))</f>
      </c>
      <c r="Q191" t="str">
        <f>"+"&amp;C191&amp;J191&amp;G191&amp;P191&amp;M191&amp;B191&amp;H191</f>
        <v>+</v>
      </c>
      <c r="R191" s="1">
        <f>D191+F191*I191+L191*O191</f>
        <v>0</v>
      </c>
    </row>
    <row r="192" spans="6:18" ht="13.5">
      <c r="F192">
        <f>IF(E192="",0,VLOOKUP(E192,$T$2:$X$101,5,0))</f>
        <v>0</v>
      </c>
      <c r="G192">
        <f>IF(E192="","",VLOOKUP(E192,$T$2:$X$101,3,0))</f>
      </c>
      <c r="H192">
        <f>IF(E192="","",VLOOKUP(E192,$T$2:$X$101,4,0))</f>
      </c>
      <c r="J192">
        <f>IF(I192=1,"",IF(I192=2,"ダブル",IF(I192=3,"トリプル",IF(I192=4,"クワドロプル",""))))</f>
      </c>
      <c r="L192">
        <f>IF(K192="",0,VLOOKUP(K192,$T$2:$X$101,5,0))</f>
        <v>0</v>
      </c>
      <c r="M192">
        <f>IF(K192="","",VLOOKUP(K192,$T$2:$X$101,3,0))</f>
      </c>
      <c r="N192">
        <f>IF(K192="","",VLOOKUP(K192,$T$2:$X$101,4,0))</f>
      </c>
      <c r="P192">
        <f>IF(O192=1,"",IF(O192=2,"ダブル",IF(O192=3,"トリプル",IF(O192=4,"クワドロプル",""))))</f>
      </c>
      <c r="Q192" t="str">
        <f>"+"&amp;C192&amp;J192&amp;G192&amp;P192&amp;M192&amp;B192&amp;H192</f>
        <v>+</v>
      </c>
      <c r="R192" s="1">
        <f>D192+F192*I192+L192*O192</f>
        <v>0</v>
      </c>
    </row>
    <row r="193" spans="6:18" ht="13.5">
      <c r="F193">
        <f>IF(E193="",0,VLOOKUP(E193,$T$2:$X$101,5,0))</f>
        <v>0</v>
      </c>
      <c r="G193">
        <f>IF(E193="","",VLOOKUP(E193,$T$2:$X$101,3,0))</f>
      </c>
      <c r="H193">
        <f>IF(E193="","",VLOOKUP(E193,$T$2:$X$101,4,0))</f>
      </c>
      <c r="J193">
        <f>IF(I193=1,"",IF(I193=2,"ダブル",IF(I193=3,"トリプル",IF(I193=4,"クワドロプル",""))))</f>
      </c>
      <c r="L193">
        <f>IF(K193="",0,VLOOKUP(K193,$T$2:$X$101,5,0))</f>
        <v>0</v>
      </c>
      <c r="M193">
        <f>IF(K193="","",VLOOKUP(K193,$T$2:$X$101,3,0))</f>
      </c>
      <c r="N193">
        <f>IF(K193="","",VLOOKUP(K193,$T$2:$X$101,4,0))</f>
      </c>
      <c r="P193">
        <f>IF(O193=1,"",IF(O193=2,"ダブル",IF(O193=3,"トリプル",IF(O193=4,"クワドロプル",""))))</f>
      </c>
      <c r="Q193" t="str">
        <f>"+"&amp;C193&amp;J193&amp;G193&amp;P193&amp;M193&amp;B193&amp;H193</f>
        <v>+</v>
      </c>
      <c r="R193" s="1">
        <f>D193+F193*I193+L193*O193</f>
        <v>0</v>
      </c>
    </row>
    <row r="194" spans="6:18" ht="13.5">
      <c r="F194">
        <f>IF(E194="",0,VLOOKUP(E194,$T$2:$X$101,5,0))</f>
        <v>0</v>
      </c>
      <c r="G194">
        <f>IF(E194="","",VLOOKUP(E194,$T$2:$X$101,3,0))</f>
      </c>
      <c r="H194">
        <f>IF(E194="","",VLOOKUP(E194,$T$2:$X$101,4,0))</f>
      </c>
      <c r="J194">
        <f>IF(I194=1,"",IF(I194=2,"ダブル",IF(I194=3,"トリプル",IF(I194=4,"クワドロプル",""))))</f>
      </c>
      <c r="L194">
        <f>IF(K194="",0,VLOOKUP(K194,$T$2:$X$101,5,0))</f>
        <v>0</v>
      </c>
      <c r="M194">
        <f>IF(K194="","",VLOOKUP(K194,$T$2:$X$101,3,0))</f>
      </c>
      <c r="N194">
        <f>IF(K194="","",VLOOKUP(K194,$T$2:$X$101,4,0))</f>
      </c>
      <c r="P194">
        <f>IF(O194=1,"",IF(O194=2,"ダブル",IF(O194=3,"トリプル",IF(O194=4,"クワドロプル",""))))</f>
      </c>
      <c r="Q194" t="str">
        <f>"+"&amp;C194&amp;J194&amp;G194&amp;P194&amp;M194&amp;B194&amp;H194</f>
        <v>+</v>
      </c>
      <c r="R194" s="1">
        <f>D194+F194*I194+L194*O194</f>
        <v>0</v>
      </c>
    </row>
    <row r="195" spans="6:18" ht="13.5">
      <c r="F195">
        <f>IF(E195="",0,VLOOKUP(E195,$T$2:$X$101,5,0))</f>
        <v>0</v>
      </c>
      <c r="G195">
        <f>IF(E195="","",VLOOKUP(E195,$T$2:$X$101,3,0))</f>
      </c>
      <c r="H195">
        <f>IF(E195="","",VLOOKUP(E195,$T$2:$X$101,4,0))</f>
      </c>
      <c r="J195">
        <f>IF(I195=1,"",IF(I195=2,"ダブル",IF(I195=3,"トリプル",IF(I195=4,"クワドロプル",""))))</f>
      </c>
      <c r="L195">
        <f>IF(K195="",0,VLOOKUP(K195,$T$2:$X$101,5,0))</f>
        <v>0</v>
      </c>
      <c r="M195">
        <f>IF(K195="","",VLOOKUP(K195,$T$2:$X$101,3,0))</f>
      </c>
      <c r="N195">
        <f>IF(K195="","",VLOOKUP(K195,$T$2:$X$101,4,0))</f>
      </c>
      <c r="P195">
        <f>IF(O195=1,"",IF(O195=2,"ダブル",IF(O195=3,"トリプル",IF(O195=4,"クワドロプル",""))))</f>
      </c>
      <c r="Q195" t="str">
        <f>"+"&amp;C195&amp;J195&amp;G195&amp;P195&amp;M195&amp;B195&amp;H195</f>
        <v>+</v>
      </c>
      <c r="R195" s="1">
        <f>D195+F195*I195+L195*O195</f>
        <v>0</v>
      </c>
    </row>
    <row r="196" spans="6:18" ht="13.5">
      <c r="F196">
        <f>IF(E196="",0,VLOOKUP(E196,$T$2:$X$101,5,0))</f>
        <v>0</v>
      </c>
      <c r="G196">
        <f>IF(E196="","",VLOOKUP(E196,$T$2:$X$101,3,0))</f>
      </c>
      <c r="H196">
        <f>IF(E196="","",VLOOKUP(E196,$T$2:$X$101,4,0))</f>
      </c>
      <c r="J196">
        <f>IF(I196=1,"",IF(I196=2,"ダブル",IF(I196=3,"トリプル",IF(I196=4,"クワドロプル",""))))</f>
      </c>
      <c r="L196">
        <f>IF(K196="",0,VLOOKUP(K196,$T$2:$X$101,5,0))</f>
        <v>0</v>
      </c>
      <c r="M196">
        <f>IF(K196="","",VLOOKUP(K196,$T$2:$X$101,3,0))</f>
      </c>
      <c r="N196">
        <f>IF(K196="","",VLOOKUP(K196,$T$2:$X$101,4,0))</f>
      </c>
      <c r="P196">
        <f>IF(O196=1,"",IF(O196=2,"ダブル",IF(O196=3,"トリプル",IF(O196=4,"クワドロプル",""))))</f>
      </c>
      <c r="Q196" t="str">
        <f>"+"&amp;C196&amp;J196&amp;G196&amp;P196&amp;M196&amp;B196&amp;H196</f>
        <v>+</v>
      </c>
      <c r="R196" s="1">
        <f>D196+F196*I196+L196*O196</f>
        <v>0</v>
      </c>
    </row>
    <row r="197" spans="6:18" ht="13.5">
      <c r="F197">
        <f>IF(E197="",0,VLOOKUP(E197,$T$2:$X$101,5,0))</f>
        <v>0</v>
      </c>
      <c r="G197">
        <f>IF(E197="","",VLOOKUP(E197,$T$2:$X$101,3,0))</f>
      </c>
      <c r="H197">
        <f>IF(E197="","",VLOOKUP(E197,$T$2:$X$101,4,0))</f>
      </c>
      <c r="J197">
        <f>IF(I197=1,"",IF(I197=2,"ダブル",IF(I197=3,"トリプル",IF(I197=4,"クワドロプル",""))))</f>
      </c>
      <c r="L197">
        <f>IF(K197="",0,VLOOKUP(K197,$T$2:$X$101,5,0))</f>
        <v>0</v>
      </c>
      <c r="M197">
        <f>IF(K197="","",VLOOKUP(K197,$T$2:$X$101,3,0))</f>
      </c>
      <c r="N197">
        <f>IF(K197="","",VLOOKUP(K197,$T$2:$X$101,4,0))</f>
      </c>
      <c r="P197">
        <f>IF(O197=1,"",IF(O197=2,"ダブル",IF(O197=3,"トリプル",IF(O197=4,"クワドロプル",""))))</f>
      </c>
      <c r="Q197" t="str">
        <f>"+"&amp;C197&amp;J197&amp;G197&amp;P197&amp;M197&amp;B197&amp;H197</f>
        <v>+</v>
      </c>
      <c r="R197" s="1">
        <f>D197+F197*I197+L197*O197</f>
        <v>0</v>
      </c>
    </row>
    <row r="198" spans="6:18" ht="13.5">
      <c r="F198">
        <f>IF(E198="",0,VLOOKUP(E198,$T$2:$X$101,5,0))</f>
        <v>0</v>
      </c>
      <c r="G198">
        <f>IF(E198="","",VLOOKUP(E198,$T$2:$X$101,3,0))</f>
      </c>
      <c r="H198">
        <f>IF(E198="","",VLOOKUP(E198,$T$2:$X$101,4,0))</f>
      </c>
      <c r="J198">
        <f>IF(I198=1,"",IF(I198=2,"ダブル",IF(I198=3,"トリプル",IF(I198=4,"クワドロプル",""))))</f>
      </c>
      <c r="L198">
        <f>IF(K198="",0,VLOOKUP(K198,$T$2:$X$101,5,0))</f>
        <v>0</v>
      </c>
      <c r="M198">
        <f>IF(K198="","",VLOOKUP(K198,$T$2:$X$101,3,0))</f>
      </c>
      <c r="N198">
        <f>IF(K198="","",VLOOKUP(K198,$T$2:$X$101,4,0))</f>
      </c>
      <c r="P198">
        <f>IF(O198=1,"",IF(O198=2,"ダブル",IF(O198=3,"トリプル",IF(O198=4,"クワドロプル",""))))</f>
      </c>
      <c r="Q198" t="str">
        <f>"+"&amp;C198&amp;J198&amp;G198&amp;P198&amp;M198&amp;B198&amp;H198</f>
        <v>+</v>
      </c>
      <c r="R198" s="1">
        <f>D198+F198*I198+L198*O198</f>
        <v>0</v>
      </c>
    </row>
    <row r="199" spans="6:18" ht="13.5">
      <c r="F199">
        <f>IF(E199="",0,VLOOKUP(E199,$T$2:$X$101,5,0))</f>
        <v>0</v>
      </c>
      <c r="G199">
        <f>IF(E199="","",VLOOKUP(E199,$T$2:$X$101,3,0))</f>
      </c>
      <c r="H199">
        <f>IF(E199="","",VLOOKUP(E199,$T$2:$X$101,4,0))</f>
      </c>
      <c r="J199">
        <f>IF(I199=1,"",IF(I199=2,"ダブル",IF(I199=3,"トリプル",IF(I199=4,"クワドロプル",""))))</f>
      </c>
      <c r="L199">
        <f>IF(K199="",0,VLOOKUP(K199,$T$2:$X$101,5,0))</f>
        <v>0</v>
      </c>
      <c r="M199">
        <f>IF(K199="","",VLOOKUP(K199,$T$2:$X$101,3,0))</f>
      </c>
      <c r="N199">
        <f>IF(K199="","",VLOOKUP(K199,$T$2:$X$101,4,0))</f>
      </c>
      <c r="P199">
        <f>IF(O199=1,"",IF(O199=2,"ダブル",IF(O199=3,"トリプル",IF(O199=4,"クワドロプル",""))))</f>
      </c>
      <c r="Q199" t="str">
        <f>"+"&amp;C199&amp;J199&amp;G199&amp;P199&amp;M199&amp;B199&amp;H199</f>
        <v>+</v>
      </c>
      <c r="R199" s="1">
        <f>D199+F199*I199+L199*O199</f>
        <v>0</v>
      </c>
    </row>
    <row r="200" spans="6:18" ht="13.5">
      <c r="F200">
        <f>IF(E200="",0,VLOOKUP(E200,$T$2:$X$101,5,0))</f>
        <v>0</v>
      </c>
      <c r="G200">
        <f>IF(E200="","",VLOOKUP(E200,$T$2:$X$101,3,0))</f>
      </c>
      <c r="H200">
        <f>IF(E200="","",VLOOKUP(E200,$T$2:$X$101,4,0))</f>
      </c>
      <c r="J200">
        <f>IF(I200=1,"",IF(I200=2,"ダブル",IF(I200=3,"トリプル",IF(I200=4,"クワドロプル",""))))</f>
      </c>
      <c r="L200">
        <f>IF(K200="",0,VLOOKUP(K200,$T$2:$X$101,5,0))</f>
        <v>0</v>
      </c>
      <c r="M200">
        <f>IF(K200="","",VLOOKUP(K200,$T$2:$X$101,3,0))</f>
      </c>
      <c r="N200">
        <f>IF(K200="","",VLOOKUP(K200,$T$2:$X$101,4,0))</f>
      </c>
      <c r="P200">
        <f>IF(O200=1,"",IF(O200=2,"ダブル",IF(O200=3,"トリプル",IF(O200=4,"クワドロプル",""))))</f>
      </c>
      <c r="Q200" t="str">
        <f>"+"&amp;C200&amp;J200&amp;G200&amp;P200&amp;M200&amp;B200&amp;H200</f>
        <v>+</v>
      </c>
      <c r="R200" s="1">
        <f>D200+F200*I200+L200*O200</f>
        <v>0</v>
      </c>
    </row>
    <row r="201" spans="6:18" ht="13.5">
      <c r="F201">
        <f>IF(E201="",0,VLOOKUP(E201,$T$2:$X$101,5,0))</f>
        <v>0</v>
      </c>
      <c r="G201">
        <f>IF(E201="","",VLOOKUP(E201,$T$2:$X$101,3,0))</f>
      </c>
      <c r="H201">
        <f>IF(E201="","",VLOOKUP(E201,$T$2:$X$101,4,0))</f>
      </c>
      <c r="J201">
        <f>IF(I201=1,"",IF(I201=2,"ダブル",IF(I201=3,"トリプル",IF(I201=4,"クワドロプル",""))))</f>
      </c>
      <c r="L201">
        <f>IF(K201="",0,VLOOKUP(K201,$T$2:$X$101,5,0))</f>
        <v>0</v>
      </c>
      <c r="M201">
        <f>IF(K201="","",VLOOKUP(K201,$T$2:$X$101,3,0))</f>
      </c>
      <c r="N201">
        <f>IF(K201="","",VLOOKUP(K201,$T$2:$X$101,4,0))</f>
      </c>
      <c r="P201">
        <f>IF(O201=1,"",IF(O201=2,"ダブル",IF(O201=3,"トリプル",IF(O201=4,"クワドロプル",""))))</f>
      </c>
      <c r="Q201" t="str">
        <f>"+"&amp;C201&amp;J201&amp;G201&amp;P201&amp;M201&amp;B201&amp;H201</f>
        <v>+</v>
      </c>
      <c r="R201" s="1">
        <f>D201+F201*I201+L201*O201</f>
        <v>0</v>
      </c>
    </row>
    <row r="202" ht="13.5">
      <c r="R202" s="1">
        <f>SUM(R2:R201)</f>
        <v>520610</v>
      </c>
    </row>
  </sheetData>
  <autoFilter ref="A1:X20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2008-11-03T02:52:05Z</dcterms:created>
  <dcterms:modified xsi:type="dcterms:W3CDTF">2008-11-03T15:48:10Z</dcterms:modified>
  <cp:category/>
  <cp:version/>
  <cp:contentType/>
  <cp:contentStatus/>
</cp:coreProperties>
</file>